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Rapport 1 " sheetId="1" r:id="rId1"/>
  </sheets>
  <definedNames/>
  <calcPr fullCalcOnLoad="1"/>
</workbook>
</file>

<file path=xl/sharedStrings.xml><?xml version="1.0" encoding="utf-8"?>
<sst xmlns="http://schemas.openxmlformats.org/spreadsheetml/2006/main" count="246" uniqueCount="121">
  <si>
    <t>Orgleddnummer</t>
  </si>
  <si>
    <t>Orgleddnavn</t>
  </si>
  <si>
    <t>M0-5</t>
  </si>
  <si>
    <t>M6-12</t>
  </si>
  <si>
    <t>M13-19</t>
  </si>
  <si>
    <t>M20-25</t>
  </si>
  <si>
    <t>M26-</t>
  </si>
  <si>
    <t>K0-5</t>
  </si>
  <si>
    <t>K6-12</t>
  </si>
  <si>
    <t>K13-19</t>
  </si>
  <si>
    <t>K20-25</t>
  </si>
  <si>
    <t>K26-</t>
  </si>
  <si>
    <t>MSum</t>
  </si>
  <si>
    <t>KSum</t>
  </si>
  <si>
    <t>Total</t>
  </si>
  <si>
    <t>IR0213</t>
  </si>
  <si>
    <t>Ski Idrettsråd</t>
  </si>
  <si>
    <t>KL02130003</t>
  </si>
  <si>
    <t>Kråkstad IL</t>
  </si>
  <si>
    <t>KL02130005</t>
  </si>
  <si>
    <t>Langhus AIL</t>
  </si>
  <si>
    <t>KL02130006</t>
  </si>
  <si>
    <t>NMK Follo</t>
  </si>
  <si>
    <t>KL02130007</t>
  </si>
  <si>
    <t>Siggerud IL</t>
  </si>
  <si>
    <t>KL02130009</t>
  </si>
  <si>
    <t>Ski IL</t>
  </si>
  <si>
    <t>KL02130010</t>
  </si>
  <si>
    <t>Ski Pistolklubb</t>
  </si>
  <si>
    <t>KL02130011</t>
  </si>
  <si>
    <t>Ski Rideklubb</t>
  </si>
  <si>
    <t>KL02130013</t>
  </si>
  <si>
    <t>Ski Svømmeklubb</t>
  </si>
  <si>
    <t>KL02130014</t>
  </si>
  <si>
    <t>Skimt IL</t>
  </si>
  <si>
    <t>KL02130015</t>
  </si>
  <si>
    <t>Fjell Miniatyrskytterlag</t>
  </si>
  <si>
    <t>KL02130016</t>
  </si>
  <si>
    <t>Follo Hestesportsklubb</t>
  </si>
  <si>
    <t>KL02130017</t>
  </si>
  <si>
    <t>Ski Aktivitetslag For Funksjonshemmede</t>
  </si>
  <si>
    <t>KL02130019</t>
  </si>
  <si>
    <t>Ski Taekwondo Klubb</t>
  </si>
  <si>
    <t>KL02130029</t>
  </si>
  <si>
    <t>Ski GK</t>
  </si>
  <si>
    <t>KL02130031</t>
  </si>
  <si>
    <t>Ski Jeger og Fiskerforening</t>
  </si>
  <si>
    <t>KL02130034</t>
  </si>
  <si>
    <t>Ski Judo og Ju-Jitsuklubb</t>
  </si>
  <si>
    <t>KL02130035</t>
  </si>
  <si>
    <t>Krokhol Golfklubb</t>
  </si>
  <si>
    <t>KL02130036</t>
  </si>
  <si>
    <t>Ski IL Ishockey</t>
  </si>
  <si>
    <t>KL02130037</t>
  </si>
  <si>
    <t>Ski IL Tennis</t>
  </si>
  <si>
    <t>KL02130038</t>
  </si>
  <si>
    <t>Ski IL Håndball</t>
  </si>
  <si>
    <t>KL02130039</t>
  </si>
  <si>
    <t>Ski IL Turn</t>
  </si>
  <si>
    <t>KL02130040</t>
  </si>
  <si>
    <t>Ski IL Fotball</t>
  </si>
  <si>
    <t>KL02130041</t>
  </si>
  <si>
    <t>Ski IL Friidrett</t>
  </si>
  <si>
    <t>KL02130043</t>
  </si>
  <si>
    <t>Ski Karateklubb</t>
  </si>
  <si>
    <t>KL02130046</t>
  </si>
  <si>
    <t>Follo Sykkelklubb</t>
  </si>
  <si>
    <t>KL02130047</t>
  </si>
  <si>
    <t>Ski IL Innebandy</t>
  </si>
  <si>
    <t>KL02130048</t>
  </si>
  <si>
    <t>Ski Kickboxing Klubb</t>
  </si>
  <si>
    <t>KL02130049</t>
  </si>
  <si>
    <t>Follo Flyklubb</t>
  </si>
  <si>
    <t>KL02130050</t>
  </si>
  <si>
    <t>Follo Fotball</t>
  </si>
  <si>
    <t>KL02130054</t>
  </si>
  <si>
    <t>Siggerud Klatreklubb</t>
  </si>
  <si>
    <t>KL02130056</t>
  </si>
  <si>
    <t>Follo Håndball</t>
  </si>
  <si>
    <t>KL02130059</t>
  </si>
  <si>
    <t>Ski Klatreklubb</t>
  </si>
  <si>
    <t>KL02130060</t>
  </si>
  <si>
    <t>Ski Kamsportklubb</t>
  </si>
  <si>
    <t>KL02130061</t>
  </si>
  <si>
    <t>Follo HK Damer</t>
  </si>
  <si>
    <t>KL02130062</t>
  </si>
  <si>
    <t>Ski Snowboardklubb</t>
  </si>
  <si>
    <t>KL02130063</t>
  </si>
  <si>
    <t>Friskis &amp; Svettis Ski</t>
  </si>
  <si>
    <t>KL02130064</t>
  </si>
  <si>
    <t>Langhus IL Fotball</t>
  </si>
  <si>
    <t>Total 6-19 År</t>
  </si>
  <si>
    <t>IDRETTSSKOLER</t>
  </si>
  <si>
    <t>M6-8</t>
  </si>
  <si>
    <t>M9-10</t>
  </si>
  <si>
    <t>M11-12</t>
  </si>
  <si>
    <t>K6-8</t>
  </si>
  <si>
    <t>K9-10</t>
  </si>
  <si>
    <t>K11-12</t>
  </si>
  <si>
    <t>Aktive funksjonshemmede</t>
  </si>
  <si>
    <t>Ski IL Idrettsskolen</t>
  </si>
  <si>
    <t>Totalt tildelt</t>
  </si>
  <si>
    <t>2/3 av 1011797=</t>
  </si>
  <si>
    <t>Hodestøtte</t>
  </si>
  <si>
    <t>Til søknader:</t>
  </si>
  <si>
    <t>Totalt 6-12</t>
  </si>
  <si>
    <t>Totalt 13-19</t>
  </si>
  <si>
    <t>1/3 av 1011797=</t>
  </si>
  <si>
    <t>SUM 1/3</t>
  </si>
  <si>
    <t>SUM2/3</t>
  </si>
  <si>
    <t>alle ved2/3=</t>
  </si>
  <si>
    <t>6-12 ved1/3</t>
  </si>
  <si>
    <t>13-19 ved 2/3=</t>
  </si>
  <si>
    <t>Total hodestøtte</t>
  </si>
  <si>
    <t>Til søknader</t>
  </si>
  <si>
    <t>Søknad</t>
  </si>
  <si>
    <t>Manko 2/3</t>
  </si>
  <si>
    <t>Manko 1/3</t>
  </si>
  <si>
    <t>Langhus AIL(Håndball søkt 93000)</t>
  </si>
  <si>
    <t>Tildelt</t>
  </si>
  <si>
    <t>Sum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</si>
</sst>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  <numFmt numFmtId="168" formatCode="[$-414]d\.\ mmmm\ yyyy"/>
    <numFmt numFmtId="169" formatCode="0.000"/>
    <numFmt numFmtId="170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0" fontId="36" fillId="0" borderId="0" xfId="0" applyFont="1" applyAlignment="1">
      <alignment horizontal="center"/>
    </xf>
    <xf numFmtId="0" fontId="0" fillId="0" borderId="0" xfId="49" applyNumberFormat="1" applyFont="1" applyAlignment="1" applyProtection="1">
      <alignment horizontal="right" wrapText="1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zoomScale="110" zoomScaleNormal="110" zoomScalePageLayoutView="0" workbookViewId="0" topLeftCell="A1">
      <pane xSplit="2" ySplit="1" topLeftCell="W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7" sqref="Z7"/>
    </sheetView>
  </sheetViews>
  <sheetFormatPr defaultColWidth="11.421875" defaultRowHeight="15"/>
  <cols>
    <col min="1" max="1" width="22.28125" style="0" customWidth="1"/>
    <col min="2" max="2" width="33.7109375" style="0" customWidth="1"/>
    <col min="3" max="3" width="7.8515625" style="0" customWidth="1"/>
    <col min="4" max="4" width="9.28125" style="0" customWidth="1"/>
    <col min="5" max="6" width="10.7109375" style="0" customWidth="1"/>
    <col min="7" max="7" width="7.8515625" style="0" customWidth="1"/>
    <col min="8" max="8" width="6.8515625" style="0" customWidth="1"/>
    <col min="9" max="9" width="8.28125" style="0" customWidth="1"/>
    <col min="10" max="11" width="9.7109375" style="0" customWidth="1"/>
    <col min="12" max="12" width="7.00390625" style="0" customWidth="1"/>
    <col min="13" max="13" width="9.57421875" style="0" customWidth="1"/>
    <col min="14" max="14" width="8.421875" style="0" customWidth="1"/>
    <col min="15" max="15" width="9.7109375" style="0" customWidth="1"/>
    <col min="16" max="16" width="14.00390625" style="0" customWidth="1"/>
    <col min="17" max="24" width="11.421875" style="0" customWidth="1"/>
  </cols>
  <sheetData>
    <row r="1" spans="1:25" s="1" customFormat="1" ht="15">
      <c r="A1" s="2" t="s">
        <v>0</v>
      </c>
      <c r="B1" s="2">
        <v>20000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91</v>
      </c>
      <c r="Q1" s="1" t="s">
        <v>103</v>
      </c>
      <c r="R1" s="1" t="s">
        <v>105</v>
      </c>
      <c r="S1" s="1" t="s">
        <v>108</v>
      </c>
      <c r="T1" s="1" t="s">
        <v>106</v>
      </c>
      <c r="U1" s="1" t="s">
        <v>109</v>
      </c>
      <c r="V1" s="1" t="s">
        <v>113</v>
      </c>
      <c r="W1" s="1" t="s">
        <v>115</v>
      </c>
      <c r="X1" s="1" t="s">
        <v>119</v>
      </c>
      <c r="Y1" s="1" t="s">
        <v>120</v>
      </c>
    </row>
    <row r="3" spans="1:26" ht="15">
      <c r="A3" s="3" t="s">
        <v>17</v>
      </c>
      <c r="B3" s="3" t="s">
        <v>18</v>
      </c>
      <c r="C3" s="4">
        <v>49</v>
      </c>
      <c r="D3" s="4">
        <v>70</v>
      </c>
      <c r="E3" s="4">
        <v>56</v>
      </c>
      <c r="F3" s="4">
        <v>25</v>
      </c>
      <c r="G3" s="4">
        <v>138</v>
      </c>
      <c r="H3" s="4">
        <v>11</v>
      </c>
      <c r="I3" s="4">
        <v>98</v>
      </c>
      <c r="J3" s="4">
        <v>23</v>
      </c>
      <c r="K3" s="4">
        <v>32</v>
      </c>
      <c r="L3" s="4">
        <v>99</v>
      </c>
      <c r="M3" s="4">
        <v>338</v>
      </c>
      <c r="N3" s="4">
        <v>263</v>
      </c>
      <c r="O3" s="4">
        <v>601</v>
      </c>
      <c r="P3">
        <f>D3+E3+I3+J3</f>
        <v>247</v>
      </c>
      <c r="Q3" s="9">
        <f>P3*R46</f>
        <v>32991.92858085809</v>
      </c>
      <c r="R3">
        <f>D3+I3</f>
        <v>168</v>
      </c>
      <c r="S3" s="9">
        <f>R3*S54</f>
        <v>17829.022026431718</v>
      </c>
      <c r="T3">
        <f>E3+J3</f>
        <v>79</v>
      </c>
      <c r="U3" s="9">
        <f>T3*S54</f>
        <v>8383.885357667295</v>
      </c>
      <c r="V3" s="9">
        <f>S3+U3</f>
        <v>26212.907384099013</v>
      </c>
      <c r="W3">
        <v>71500</v>
      </c>
      <c r="X3">
        <v>32000</v>
      </c>
      <c r="Y3" s="9">
        <f>Q3+X3</f>
        <v>64991.92858085809</v>
      </c>
      <c r="Z3">
        <v>64991</v>
      </c>
    </row>
    <row r="4" spans="1:26" ht="15">
      <c r="A4" s="3" t="s">
        <v>19</v>
      </c>
      <c r="B4" s="3" t="s">
        <v>118</v>
      </c>
      <c r="C4" s="4">
        <v>50</v>
      </c>
      <c r="D4" s="4">
        <v>373</v>
      </c>
      <c r="E4" s="4">
        <v>75</v>
      </c>
      <c r="F4" s="4">
        <v>55</v>
      </c>
      <c r="G4" s="4">
        <v>142</v>
      </c>
      <c r="H4" s="4">
        <v>31</v>
      </c>
      <c r="I4" s="4">
        <v>282</v>
      </c>
      <c r="J4" s="4">
        <v>238</v>
      </c>
      <c r="K4" s="4">
        <v>2</v>
      </c>
      <c r="L4" s="4">
        <v>97</v>
      </c>
      <c r="M4" s="4">
        <v>695</v>
      </c>
      <c r="N4" s="4">
        <v>650</v>
      </c>
      <c r="O4" s="4">
        <v>1345</v>
      </c>
      <c r="P4">
        <f aca="true" t="shared" si="0" ref="P4:P39">D4+E4+I4+J4</f>
        <v>968</v>
      </c>
      <c r="Q4" s="9">
        <f>P4*R46</f>
        <v>129296.30310231024</v>
      </c>
      <c r="R4">
        <f aca="true" t="shared" si="1" ref="R4:R39">D4+I4</f>
        <v>655</v>
      </c>
      <c r="S4" s="9">
        <f>R4*S54</f>
        <v>69511.96087686176</v>
      </c>
      <c r="T4">
        <f aca="true" t="shared" si="2" ref="T4:T39">E4+J4</f>
        <v>313</v>
      </c>
      <c r="U4" s="9">
        <f>T4*S54</f>
        <v>33217.166037340045</v>
      </c>
      <c r="V4" s="9">
        <f aca="true" t="shared" si="3" ref="V4:V39">S4+U4</f>
        <v>102729.1269142018</v>
      </c>
      <c r="W4">
        <v>183000</v>
      </c>
      <c r="X4">
        <v>57000</v>
      </c>
      <c r="Y4" s="9">
        <f aca="true" t="shared" si="4" ref="Y4:Y39">Q4+X4</f>
        <v>186296.30310231022</v>
      </c>
      <c r="Z4">
        <v>186296</v>
      </c>
    </row>
    <row r="5" spans="1:26" ht="15">
      <c r="A5" s="3" t="s">
        <v>21</v>
      </c>
      <c r="B5" s="3" t="s">
        <v>22</v>
      </c>
      <c r="C5" s="4">
        <v>2</v>
      </c>
      <c r="D5" s="4">
        <v>41</v>
      </c>
      <c r="E5" s="4">
        <v>75</v>
      </c>
      <c r="F5" s="4">
        <v>52</v>
      </c>
      <c r="G5" s="4">
        <v>148</v>
      </c>
      <c r="H5" s="4">
        <v>0</v>
      </c>
      <c r="I5" s="4">
        <v>2</v>
      </c>
      <c r="J5" s="4">
        <v>2</v>
      </c>
      <c r="K5" s="4">
        <v>3</v>
      </c>
      <c r="L5" s="4">
        <v>5</v>
      </c>
      <c r="M5" s="4">
        <v>318</v>
      </c>
      <c r="N5" s="4">
        <v>12</v>
      </c>
      <c r="O5" s="4">
        <v>330</v>
      </c>
      <c r="P5">
        <f t="shared" si="0"/>
        <v>120</v>
      </c>
      <c r="Q5" s="9">
        <f>P5*R46</f>
        <v>16028.467326732674</v>
      </c>
      <c r="R5">
        <f t="shared" si="1"/>
        <v>43</v>
      </c>
      <c r="S5" s="9">
        <f>R5*S54</f>
        <v>4563.3806377176425</v>
      </c>
      <c r="T5">
        <f t="shared" si="2"/>
        <v>77</v>
      </c>
      <c r="U5" s="9">
        <f>T5*S54</f>
        <v>8171.635095447871</v>
      </c>
      <c r="V5" s="9">
        <f t="shared" si="3"/>
        <v>12735.015733165514</v>
      </c>
      <c r="Y5" s="9">
        <f t="shared" si="4"/>
        <v>16028.467326732674</v>
      </c>
      <c r="Z5">
        <v>16028</v>
      </c>
    </row>
    <row r="6" spans="1:26" ht="15">
      <c r="A6" s="3" t="s">
        <v>23</v>
      </c>
      <c r="B6" s="3" t="s">
        <v>24</v>
      </c>
      <c r="C6" s="4">
        <v>11</v>
      </c>
      <c r="D6" s="4">
        <v>115</v>
      </c>
      <c r="E6" s="4">
        <v>89</v>
      </c>
      <c r="F6" s="4">
        <v>36</v>
      </c>
      <c r="G6" s="4">
        <v>158</v>
      </c>
      <c r="H6" s="4">
        <v>17</v>
      </c>
      <c r="I6" s="4">
        <v>103</v>
      </c>
      <c r="J6" s="4">
        <v>93</v>
      </c>
      <c r="K6" s="4">
        <v>31</v>
      </c>
      <c r="L6" s="4">
        <v>149</v>
      </c>
      <c r="M6" s="4">
        <v>409</v>
      </c>
      <c r="N6" s="4">
        <v>393</v>
      </c>
      <c r="O6" s="4">
        <v>802</v>
      </c>
      <c r="P6">
        <f t="shared" si="0"/>
        <v>400</v>
      </c>
      <c r="Q6" s="9">
        <f>P6*R46</f>
        <v>53428.22442244225</v>
      </c>
      <c r="R6">
        <f t="shared" si="1"/>
        <v>218</v>
      </c>
      <c r="S6" s="9">
        <f>R6*S54</f>
        <v>23135.278581917348</v>
      </c>
      <c r="T6">
        <f t="shared" si="2"/>
        <v>182</v>
      </c>
      <c r="U6" s="9">
        <f>T6*S54</f>
        <v>19314.773861967697</v>
      </c>
      <c r="V6" s="9">
        <f t="shared" si="3"/>
        <v>42450.05244388504</v>
      </c>
      <c r="W6">
        <v>57312</v>
      </c>
      <c r="X6">
        <v>52000</v>
      </c>
      <c r="Y6" s="9">
        <f t="shared" si="4"/>
        <v>105428.22442244225</v>
      </c>
      <c r="Z6">
        <v>105428</v>
      </c>
    </row>
    <row r="7" spans="1:26" ht="15">
      <c r="A7" s="3" t="s">
        <v>25</v>
      </c>
      <c r="B7" s="3" t="s">
        <v>100</v>
      </c>
      <c r="C7" s="7">
        <v>67</v>
      </c>
      <c r="D7" s="7">
        <v>77</v>
      </c>
      <c r="E7" s="7">
        <v>0</v>
      </c>
      <c r="F7" s="7">
        <v>0</v>
      </c>
      <c r="G7" s="7">
        <v>0</v>
      </c>
      <c r="H7" s="7">
        <v>32</v>
      </c>
      <c r="I7" s="7">
        <v>61</v>
      </c>
      <c r="J7" s="7">
        <v>0</v>
      </c>
      <c r="K7" s="7">
        <v>0</v>
      </c>
      <c r="L7" s="7">
        <v>0</v>
      </c>
      <c r="M7" s="7">
        <v>85</v>
      </c>
      <c r="N7" s="7">
        <v>86</v>
      </c>
      <c r="O7" s="7">
        <v>87</v>
      </c>
      <c r="P7" s="8">
        <f>D7+E7+I7+J7</f>
        <v>138</v>
      </c>
      <c r="Q7" s="9">
        <f>P7*R46</f>
        <v>18432.737425742576</v>
      </c>
      <c r="R7">
        <f t="shared" si="1"/>
        <v>138</v>
      </c>
      <c r="S7" s="9">
        <f>R7*S54</f>
        <v>14645.268093140341</v>
      </c>
      <c r="T7">
        <f t="shared" si="2"/>
        <v>0</v>
      </c>
      <c r="U7" s="9">
        <f>T7*S54</f>
        <v>0</v>
      </c>
      <c r="V7" s="9">
        <f t="shared" si="3"/>
        <v>14645.268093140341</v>
      </c>
      <c r="W7">
        <v>43300</v>
      </c>
      <c r="X7">
        <v>12000</v>
      </c>
      <c r="Y7" s="9">
        <f t="shared" si="4"/>
        <v>30432.737425742576</v>
      </c>
      <c r="Z7">
        <v>30433</v>
      </c>
    </row>
    <row r="8" spans="1:26" ht="15">
      <c r="A8" s="3" t="s">
        <v>27</v>
      </c>
      <c r="B8" s="3" t="s">
        <v>28</v>
      </c>
      <c r="C8" s="4">
        <v>0</v>
      </c>
      <c r="D8" s="4">
        <v>0</v>
      </c>
      <c r="E8" s="4">
        <v>2</v>
      </c>
      <c r="F8" s="4">
        <v>51</v>
      </c>
      <c r="G8" s="4">
        <v>144</v>
      </c>
      <c r="H8" s="4">
        <v>0</v>
      </c>
      <c r="I8" s="4">
        <v>0</v>
      </c>
      <c r="J8" s="4">
        <v>0</v>
      </c>
      <c r="K8" s="4">
        <v>0</v>
      </c>
      <c r="L8" s="4">
        <v>7</v>
      </c>
      <c r="M8" s="4">
        <v>197</v>
      </c>
      <c r="N8" s="4">
        <v>7</v>
      </c>
      <c r="O8" s="4">
        <v>204</v>
      </c>
      <c r="P8">
        <f t="shared" si="0"/>
        <v>2</v>
      </c>
      <c r="Q8" s="9">
        <f>P8*R46</f>
        <v>267.14112211221124</v>
      </c>
      <c r="R8">
        <f t="shared" si="1"/>
        <v>0</v>
      </c>
      <c r="S8" s="9">
        <f>R8*S54</f>
        <v>0</v>
      </c>
      <c r="T8">
        <f t="shared" si="2"/>
        <v>2</v>
      </c>
      <c r="U8" s="9">
        <f>T8*S54</f>
        <v>212.25026221942522</v>
      </c>
      <c r="V8" s="9">
        <f t="shared" si="3"/>
        <v>212.25026221942522</v>
      </c>
      <c r="X8">
        <v>733</v>
      </c>
      <c r="Y8" s="9">
        <f t="shared" si="4"/>
        <v>1000.1411221122112</v>
      </c>
      <c r="Z8">
        <v>1000</v>
      </c>
    </row>
    <row r="9" spans="1:26" ht="15">
      <c r="A9" s="3" t="s">
        <v>29</v>
      </c>
      <c r="B9" s="3" t="s">
        <v>30</v>
      </c>
      <c r="C9" s="4">
        <v>0</v>
      </c>
      <c r="D9" s="4">
        <v>4</v>
      </c>
      <c r="E9" s="4">
        <v>8</v>
      </c>
      <c r="F9" s="4">
        <v>2</v>
      </c>
      <c r="G9" s="4">
        <v>10</v>
      </c>
      <c r="H9" s="4">
        <v>0</v>
      </c>
      <c r="I9" s="4">
        <v>10</v>
      </c>
      <c r="J9" s="4">
        <v>58</v>
      </c>
      <c r="K9" s="4">
        <v>24</v>
      </c>
      <c r="L9" s="4">
        <v>28</v>
      </c>
      <c r="M9" s="4">
        <v>24</v>
      </c>
      <c r="N9" s="4">
        <v>120</v>
      </c>
      <c r="O9" s="4">
        <v>144</v>
      </c>
      <c r="P9">
        <f t="shared" si="0"/>
        <v>80</v>
      </c>
      <c r="Q9" s="9">
        <f>P9*R46</f>
        <v>10685.644884488449</v>
      </c>
      <c r="R9">
        <f t="shared" si="1"/>
        <v>14</v>
      </c>
      <c r="S9" s="9">
        <f>R9*S54</f>
        <v>1485.7518355359766</v>
      </c>
      <c r="T9">
        <f t="shared" si="2"/>
        <v>66</v>
      </c>
      <c r="U9" s="9">
        <f>T9*S54</f>
        <v>7004.258653241032</v>
      </c>
      <c r="V9" s="9">
        <f t="shared" si="3"/>
        <v>8490.010488777009</v>
      </c>
      <c r="W9">
        <v>60000</v>
      </c>
      <c r="X9">
        <v>17000</v>
      </c>
      <c r="Y9" s="9">
        <f t="shared" si="4"/>
        <v>27685.64488448845</v>
      </c>
      <c r="Z9">
        <v>27686</v>
      </c>
    </row>
    <row r="10" spans="1:26" ht="15">
      <c r="A10" s="3" t="s">
        <v>31</v>
      </c>
      <c r="B10" s="3" t="s">
        <v>32</v>
      </c>
      <c r="C10" s="4">
        <v>1</v>
      </c>
      <c r="D10" s="4">
        <v>65</v>
      </c>
      <c r="E10" s="4">
        <v>14</v>
      </c>
      <c r="F10" s="4">
        <v>1</v>
      </c>
      <c r="G10" s="4">
        <v>30</v>
      </c>
      <c r="H10" s="4">
        <v>0</v>
      </c>
      <c r="I10" s="4">
        <v>69</v>
      </c>
      <c r="J10" s="4">
        <v>15</v>
      </c>
      <c r="K10" s="4">
        <v>0</v>
      </c>
      <c r="L10" s="4">
        <v>30</v>
      </c>
      <c r="M10" s="4">
        <v>111</v>
      </c>
      <c r="N10" s="4">
        <v>114</v>
      </c>
      <c r="O10" s="4">
        <v>225</v>
      </c>
      <c r="P10">
        <f t="shared" si="0"/>
        <v>163</v>
      </c>
      <c r="Q10" s="9">
        <f>P10*R46</f>
        <v>21772.001452145214</v>
      </c>
      <c r="R10">
        <f t="shared" si="1"/>
        <v>134</v>
      </c>
      <c r="S10" s="9">
        <f>R10*S54</f>
        <v>14220.76756870149</v>
      </c>
      <c r="T10">
        <f t="shared" si="2"/>
        <v>29</v>
      </c>
      <c r="U10" s="9">
        <f>T10*S54</f>
        <v>3077.628802181666</v>
      </c>
      <c r="V10" s="9">
        <f t="shared" si="3"/>
        <v>17298.396370883158</v>
      </c>
      <c r="Y10" s="9">
        <f t="shared" si="4"/>
        <v>21772.001452145214</v>
      </c>
      <c r="Z10">
        <v>21772</v>
      </c>
    </row>
    <row r="11" spans="1:26" ht="15">
      <c r="A11" s="3" t="s">
        <v>33</v>
      </c>
      <c r="B11" s="3" t="s">
        <v>34</v>
      </c>
      <c r="C11" s="4">
        <v>0</v>
      </c>
      <c r="D11" s="4">
        <v>36</v>
      </c>
      <c r="E11" s="4">
        <v>10</v>
      </c>
      <c r="F11" s="4">
        <v>5</v>
      </c>
      <c r="G11" s="4">
        <v>68</v>
      </c>
      <c r="H11" s="4">
        <v>0</v>
      </c>
      <c r="I11" s="4">
        <v>31</v>
      </c>
      <c r="J11" s="4">
        <v>19</v>
      </c>
      <c r="K11" s="4">
        <v>16</v>
      </c>
      <c r="L11" s="4">
        <v>46</v>
      </c>
      <c r="M11" s="4">
        <v>119</v>
      </c>
      <c r="N11" s="4">
        <v>112</v>
      </c>
      <c r="O11" s="4">
        <v>231</v>
      </c>
      <c r="P11">
        <f t="shared" si="0"/>
        <v>96</v>
      </c>
      <c r="Q11" s="9">
        <f>P11*R46</f>
        <v>12822.77386138614</v>
      </c>
      <c r="R11">
        <f t="shared" si="1"/>
        <v>67</v>
      </c>
      <c r="S11" s="9">
        <f>R11*S54</f>
        <v>7110.383784350745</v>
      </c>
      <c r="T11">
        <f t="shared" si="2"/>
        <v>29</v>
      </c>
      <c r="U11" s="9">
        <f>T11*S54</f>
        <v>3077.628802181666</v>
      </c>
      <c r="V11" s="9">
        <f t="shared" si="3"/>
        <v>10188.012586532412</v>
      </c>
      <c r="W11">
        <v>42880</v>
      </c>
      <c r="X11">
        <v>14000</v>
      </c>
      <c r="Y11" s="9">
        <f t="shared" si="4"/>
        <v>26822.77386138614</v>
      </c>
      <c r="Z11">
        <v>26823</v>
      </c>
    </row>
    <row r="12" spans="1:26" ht="15">
      <c r="A12" s="3" t="s">
        <v>35</v>
      </c>
      <c r="B12" s="3" t="s">
        <v>36</v>
      </c>
      <c r="C12" s="4">
        <v>0</v>
      </c>
      <c r="D12" s="4">
        <v>0</v>
      </c>
      <c r="E12" s="4">
        <v>0</v>
      </c>
      <c r="F12" s="4">
        <v>0</v>
      </c>
      <c r="G12" s="4">
        <v>6</v>
      </c>
      <c r="H12" s="4">
        <v>0</v>
      </c>
      <c r="I12" s="4">
        <v>0</v>
      </c>
      <c r="J12" s="4">
        <v>0</v>
      </c>
      <c r="K12" s="4">
        <v>0</v>
      </c>
      <c r="L12" s="4">
        <v>4</v>
      </c>
      <c r="M12" s="4">
        <v>6</v>
      </c>
      <c r="N12" s="4">
        <v>4</v>
      </c>
      <c r="O12" s="4">
        <v>10</v>
      </c>
      <c r="P12">
        <f t="shared" si="0"/>
        <v>0</v>
      </c>
      <c r="Q12" s="9">
        <f>P12*R46</f>
        <v>0</v>
      </c>
      <c r="R12">
        <f t="shared" si="1"/>
        <v>0</v>
      </c>
      <c r="S12" s="9">
        <f>R12*S54</f>
        <v>0</v>
      </c>
      <c r="T12">
        <f t="shared" si="2"/>
        <v>0</v>
      </c>
      <c r="U12" s="9">
        <f>T12*S54</f>
        <v>0</v>
      </c>
      <c r="V12" s="9">
        <f t="shared" si="3"/>
        <v>0</v>
      </c>
      <c r="Y12" s="9">
        <f t="shared" si="4"/>
        <v>0</v>
      </c>
      <c r="Z12">
        <v>0</v>
      </c>
    </row>
    <row r="13" spans="1:26" ht="15">
      <c r="A13" s="3" t="s">
        <v>37</v>
      </c>
      <c r="B13" s="3" t="s">
        <v>38</v>
      </c>
      <c r="C13" s="4">
        <v>0</v>
      </c>
      <c r="D13" s="4">
        <v>0</v>
      </c>
      <c r="E13" s="4">
        <v>1</v>
      </c>
      <c r="F13" s="4">
        <v>0</v>
      </c>
      <c r="G13" s="4">
        <v>2</v>
      </c>
      <c r="H13" s="4">
        <v>0</v>
      </c>
      <c r="I13" s="4">
        <v>0</v>
      </c>
      <c r="J13" s="4">
        <v>6</v>
      </c>
      <c r="K13" s="4">
        <v>13</v>
      </c>
      <c r="L13" s="4">
        <v>19</v>
      </c>
      <c r="M13" s="4">
        <v>3</v>
      </c>
      <c r="N13" s="4">
        <v>38</v>
      </c>
      <c r="O13" s="4">
        <v>41</v>
      </c>
      <c r="P13">
        <f t="shared" si="0"/>
        <v>7</v>
      </c>
      <c r="Q13" s="9">
        <f>P13*R46</f>
        <v>934.9939273927394</v>
      </c>
      <c r="R13">
        <f t="shared" si="1"/>
        <v>0</v>
      </c>
      <c r="S13" s="9">
        <f>R13*S54</f>
        <v>0</v>
      </c>
      <c r="T13">
        <f t="shared" si="2"/>
        <v>7</v>
      </c>
      <c r="U13" s="9">
        <f>T13*S54</f>
        <v>742.8759177679883</v>
      </c>
      <c r="V13" s="9">
        <f t="shared" si="3"/>
        <v>742.8759177679883</v>
      </c>
      <c r="X13">
        <v>65</v>
      </c>
      <c r="Y13" s="9">
        <f t="shared" si="4"/>
        <v>999.9939273927394</v>
      </c>
      <c r="Z13">
        <v>1000</v>
      </c>
    </row>
    <row r="14" spans="1:26" ht="30">
      <c r="A14" s="3" t="s">
        <v>39</v>
      </c>
      <c r="B14" s="3" t="s">
        <v>40</v>
      </c>
      <c r="C14" s="4">
        <v>0</v>
      </c>
      <c r="D14" s="4">
        <v>0</v>
      </c>
      <c r="E14" s="4">
        <v>1</v>
      </c>
      <c r="F14" s="4">
        <v>0</v>
      </c>
      <c r="G14" s="4">
        <v>20</v>
      </c>
      <c r="H14" s="4">
        <v>0</v>
      </c>
      <c r="I14" s="4">
        <v>0</v>
      </c>
      <c r="J14" s="4">
        <v>0</v>
      </c>
      <c r="K14" s="4">
        <v>0</v>
      </c>
      <c r="L14" s="4">
        <v>13</v>
      </c>
      <c r="M14" s="4">
        <v>21</v>
      </c>
      <c r="N14" s="4">
        <v>13</v>
      </c>
      <c r="O14" s="4">
        <v>34</v>
      </c>
      <c r="P14">
        <f t="shared" si="0"/>
        <v>1</v>
      </c>
      <c r="Q14" s="9">
        <f>P14*R46</f>
        <v>133.57056105610562</v>
      </c>
      <c r="R14">
        <f t="shared" si="1"/>
        <v>0</v>
      </c>
      <c r="S14" s="9">
        <f>R14*S54</f>
        <v>0</v>
      </c>
      <c r="T14">
        <f t="shared" si="2"/>
        <v>1</v>
      </c>
      <c r="U14" s="9">
        <f>T14*S54</f>
        <v>106.12513110971261</v>
      </c>
      <c r="V14" s="9">
        <f t="shared" si="3"/>
        <v>106.12513110971261</v>
      </c>
      <c r="X14">
        <v>5000</v>
      </c>
      <c r="Y14" s="9">
        <f t="shared" si="4"/>
        <v>5133.570561056105</v>
      </c>
      <c r="Z14">
        <v>5134</v>
      </c>
    </row>
    <row r="15" spans="1:26" ht="15">
      <c r="A15" s="3" t="s">
        <v>41</v>
      </c>
      <c r="B15" s="3" t="s">
        <v>42</v>
      </c>
      <c r="C15" s="4">
        <v>0</v>
      </c>
      <c r="D15" s="4">
        <v>48</v>
      </c>
      <c r="E15" s="4">
        <v>23</v>
      </c>
      <c r="F15" s="4">
        <v>2</v>
      </c>
      <c r="G15" s="4">
        <v>22</v>
      </c>
      <c r="H15" s="4">
        <v>0</v>
      </c>
      <c r="I15" s="4">
        <v>10</v>
      </c>
      <c r="J15" s="4">
        <v>13</v>
      </c>
      <c r="K15" s="4">
        <v>2</v>
      </c>
      <c r="L15" s="4">
        <v>7</v>
      </c>
      <c r="M15" s="4">
        <v>95</v>
      </c>
      <c r="N15" s="4">
        <v>32</v>
      </c>
      <c r="O15" s="4">
        <v>127</v>
      </c>
      <c r="P15">
        <f t="shared" si="0"/>
        <v>94</v>
      </c>
      <c r="Q15" s="9">
        <f>P15*R46</f>
        <v>12555.632739273928</v>
      </c>
      <c r="R15">
        <f t="shared" si="1"/>
        <v>58</v>
      </c>
      <c r="S15" s="9">
        <f>R15*S54</f>
        <v>6155.257604363332</v>
      </c>
      <c r="T15">
        <f t="shared" si="2"/>
        <v>36</v>
      </c>
      <c r="U15" s="9">
        <f>T15*S54</f>
        <v>3820.504719949654</v>
      </c>
      <c r="V15" s="9">
        <f t="shared" si="3"/>
        <v>9975.762324312986</v>
      </c>
      <c r="W15">
        <v>22872</v>
      </c>
      <c r="X15">
        <v>17000</v>
      </c>
      <c r="Y15" s="9">
        <f t="shared" si="4"/>
        <v>29555.632739273926</v>
      </c>
      <c r="Z15">
        <v>29556</v>
      </c>
    </row>
    <row r="16" spans="1:26" ht="15">
      <c r="A16" s="3" t="s">
        <v>43</v>
      </c>
      <c r="B16" s="3" t="s">
        <v>44</v>
      </c>
      <c r="C16" s="4">
        <v>0</v>
      </c>
      <c r="D16" s="4">
        <v>41</v>
      </c>
      <c r="E16" s="4">
        <v>61</v>
      </c>
      <c r="F16" s="4">
        <v>49</v>
      </c>
      <c r="G16" s="4">
        <v>417</v>
      </c>
      <c r="H16" s="4">
        <v>0</v>
      </c>
      <c r="I16" s="4">
        <v>8</v>
      </c>
      <c r="J16" s="4">
        <v>11</v>
      </c>
      <c r="K16" s="4">
        <v>7</v>
      </c>
      <c r="L16" s="4">
        <v>219</v>
      </c>
      <c r="M16" s="4">
        <v>568</v>
      </c>
      <c r="N16" s="4">
        <v>245</v>
      </c>
      <c r="O16" s="4">
        <v>813</v>
      </c>
      <c r="P16">
        <f t="shared" si="0"/>
        <v>121</v>
      </c>
      <c r="Q16" s="9">
        <f>P16*R46</f>
        <v>16162.03788778878</v>
      </c>
      <c r="R16">
        <f t="shared" si="1"/>
        <v>49</v>
      </c>
      <c r="S16" s="9">
        <f>R16*S54</f>
        <v>5200.131424375918</v>
      </c>
      <c r="T16">
        <f t="shared" si="2"/>
        <v>72</v>
      </c>
      <c r="U16" s="9">
        <f>T16*S54</f>
        <v>7641.009439899308</v>
      </c>
      <c r="V16" s="9">
        <f t="shared" si="3"/>
        <v>12841.140864275225</v>
      </c>
      <c r="Y16" s="9">
        <f t="shared" si="4"/>
        <v>16162.03788778878</v>
      </c>
      <c r="Z16">
        <v>16162</v>
      </c>
    </row>
    <row r="17" spans="1:26" ht="15">
      <c r="A17" s="3" t="s">
        <v>45</v>
      </c>
      <c r="B17" s="3" t="s">
        <v>46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>
        <f t="shared" si="0"/>
        <v>0</v>
      </c>
      <c r="Q17" s="9">
        <f>P17*R46</f>
        <v>0</v>
      </c>
      <c r="R17">
        <f t="shared" si="1"/>
        <v>0</v>
      </c>
      <c r="S17" s="9">
        <f>R17*S54</f>
        <v>0</v>
      </c>
      <c r="T17">
        <f t="shared" si="2"/>
        <v>0</v>
      </c>
      <c r="U17" s="9">
        <f>T17*S54</f>
        <v>0</v>
      </c>
      <c r="V17" s="9">
        <f t="shared" si="3"/>
        <v>0</v>
      </c>
      <c r="Y17" s="9">
        <f t="shared" si="4"/>
        <v>0</v>
      </c>
      <c r="Z17">
        <v>0</v>
      </c>
    </row>
    <row r="18" spans="1:26" ht="15">
      <c r="A18" s="3" t="s">
        <v>47</v>
      </c>
      <c r="B18" s="3" t="s">
        <v>48</v>
      </c>
      <c r="C18" s="4">
        <v>0</v>
      </c>
      <c r="D18" s="4">
        <v>3</v>
      </c>
      <c r="E18" s="4">
        <v>15</v>
      </c>
      <c r="F18" s="4">
        <v>0</v>
      </c>
      <c r="G18" s="4">
        <v>5</v>
      </c>
      <c r="H18" s="4">
        <v>0</v>
      </c>
      <c r="I18" s="4">
        <v>0</v>
      </c>
      <c r="J18" s="4">
        <v>1</v>
      </c>
      <c r="K18" s="4">
        <v>0</v>
      </c>
      <c r="L18" s="4">
        <v>1</v>
      </c>
      <c r="M18" s="4">
        <v>23</v>
      </c>
      <c r="N18" s="4">
        <v>2</v>
      </c>
      <c r="O18" s="4">
        <v>25</v>
      </c>
      <c r="P18">
        <f t="shared" si="0"/>
        <v>19</v>
      </c>
      <c r="Q18" s="9">
        <f>P18*R46</f>
        <v>2537.840660066007</v>
      </c>
      <c r="R18">
        <f t="shared" si="1"/>
        <v>3</v>
      </c>
      <c r="S18" s="9">
        <f>R18*S54</f>
        <v>318.37539332913786</v>
      </c>
      <c r="T18">
        <f t="shared" si="2"/>
        <v>16</v>
      </c>
      <c r="U18" s="9">
        <f>T18*S54</f>
        <v>1698.0020977554018</v>
      </c>
      <c r="V18" s="9">
        <f t="shared" si="3"/>
        <v>2016.3774910845395</v>
      </c>
      <c r="W18">
        <v>10000</v>
      </c>
      <c r="X18">
        <v>4000</v>
      </c>
      <c r="Y18" s="9">
        <f t="shared" si="4"/>
        <v>6537.840660066007</v>
      </c>
      <c r="Z18">
        <v>6538</v>
      </c>
    </row>
    <row r="19" spans="1:26" ht="15">
      <c r="A19" s="3" t="s">
        <v>49</v>
      </c>
      <c r="B19" s="3" t="s">
        <v>50</v>
      </c>
      <c r="C19" s="4">
        <v>0</v>
      </c>
      <c r="D19" s="4">
        <v>9</v>
      </c>
      <c r="E19" s="4">
        <v>25</v>
      </c>
      <c r="F19" s="4">
        <v>22</v>
      </c>
      <c r="G19" s="4">
        <v>288</v>
      </c>
      <c r="H19" s="4">
        <v>0</v>
      </c>
      <c r="I19" s="4">
        <v>1</v>
      </c>
      <c r="J19" s="4">
        <v>4</v>
      </c>
      <c r="K19" s="4">
        <v>8</v>
      </c>
      <c r="L19" s="4">
        <v>127</v>
      </c>
      <c r="M19" s="4">
        <v>344</v>
      </c>
      <c r="N19" s="4">
        <v>140</v>
      </c>
      <c r="O19" s="4">
        <v>484</v>
      </c>
      <c r="P19">
        <f t="shared" si="0"/>
        <v>39</v>
      </c>
      <c r="Q19" s="9">
        <f>P19*R46</f>
        <v>5209.251881188119</v>
      </c>
      <c r="R19">
        <f t="shared" si="1"/>
        <v>10</v>
      </c>
      <c r="S19" s="9">
        <f>R19*S54</f>
        <v>1061.251311097126</v>
      </c>
      <c r="T19">
        <f t="shared" si="2"/>
        <v>29</v>
      </c>
      <c r="U19" s="9">
        <f>T19*S54</f>
        <v>3077.628802181666</v>
      </c>
      <c r="V19" s="9">
        <f t="shared" si="3"/>
        <v>4138.880113278792</v>
      </c>
      <c r="Y19" s="9">
        <f t="shared" si="4"/>
        <v>5209.251881188119</v>
      </c>
      <c r="Z19">
        <v>5209</v>
      </c>
    </row>
    <row r="20" spans="1:26" ht="15">
      <c r="A20" s="3" t="s">
        <v>51</v>
      </c>
      <c r="B20" s="3" t="s">
        <v>52</v>
      </c>
      <c r="C20" s="4">
        <v>0</v>
      </c>
      <c r="D20" s="4">
        <v>72</v>
      </c>
      <c r="E20" s="4">
        <v>47</v>
      </c>
      <c r="F20" s="4">
        <v>21</v>
      </c>
      <c r="G20" s="4">
        <v>71</v>
      </c>
      <c r="H20" s="4">
        <v>0</v>
      </c>
      <c r="I20" s="4">
        <v>5</v>
      </c>
      <c r="J20" s="4">
        <v>1</v>
      </c>
      <c r="K20" s="4">
        <v>1</v>
      </c>
      <c r="L20" s="4">
        <v>11</v>
      </c>
      <c r="M20" s="4">
        <v>211</v>
      </c>
      <c r="N20" s="4">
        <v>18</v>
      </c>
      <c r="O20" s="4">
        <v>229</v>
      </c>
      <c r="P20">
        <f t="shared" si="0"/>
        <v>125</v>
      </c>
      <c r="Q20" s="9">
        <f>P20*R46</f>
        <v>16696.320132013203</v>
      </c>
      <c r="R20">
        <f t="shared" si="1"/>
        <v>77</v>
      </c>
      <c r="S20" s="9">
        <f>R20*S54</f>
        <v>8171.635095447871</v>
      </c>
      <c r="T20">
        <f t="shared" si="2"/>
        <v>48</v>
      </c>
      <c r="U20" s="9">
        <f>T20*S54</f>
        <v>5094.006293266206</v>
      </c>
      <c r="V20" s="9">
        <f t="shared" si="3"/>
        <v>13265.641388714077</v>
      </c>
      <c r="Y20" s="9">
        <f t="shared" si="4"/>
        <v>16696.320132013203</v>
      </c>
      <c r="Z20">
        <v>16696</v>
      </c>
    </row>
    <row r="21" spans="1:26" ht="15">
      <c r="A21" s="3" t="s">
        <v>53</v>
      </c>
      <c r="B21" s="3" t="s">
        <v>54</v>
      </c>
      <c r="C21" s="4">
        <v>0</v>
      </c>
      <c r="D21" s="4">
        <v>17</v>
      </c>
      <c r="E21" s="4">
        <v>10</v>
      </c>
      <c r="F21" s="4">
        <v>8</v>
      </c>
      <c r="G21" s="4">
        <v>27</v>
      </c>
      <c r="H21" s="4">
        <v>0</v>
      </c>
      <c r="I21" s="4">
        <v>10</v>
      </c>
      <c r="J21" s="4">
        <v>12</v>
      </c>
      <c r="K21" s="4">
        <v>2</v>
      </c>
      <c r="L21" s="4">
        <v>14</v>
      </c>
      <c r="M21" s="4">
        <v>62</v>
      </c>
      <c r="N21" s="4">
        <v>38</v>
      </c>
      <c r="O21" s="4">
        <v>100</v>
      </c>
      <c r="P21">
        <f t="shared" si="0"/>
        <v>49</v>
      </c>
      <c r="Q21" s="9">
        <f>P21*R46</f>
        <v>6544.9574917491755</v>
      </c>
      <c r="R21">
        <f t="shared" si="1"/>
        <v>27</v>
      </c>
      <c r="S21" s="9">
        <f>R21*S54</f>
        <v>2865.3785399622407</v>
      </c>
      <c r="T21">
        <f t="shared" si="2"/>
        <v>22</v>
      </c>
      <c r="U21" s="9">
        <f>T21*S54</f>
        <v>2334.7528844136773</v>
      </c>
      <c r="V21" s="9">
        <f t="shared" si="3"/>
        <v>5200.131424375918</v>
      </c>
      <c r="Y21" s="9">
        <f t="shared" si="4"/>
        <v>6544.9574917491755</v>
      </c>
      <c r="Z21">
        <v>6545</v>
      </c>
    </row>
    <row r="22" spans="1:26" ht="15">
      <c r="A22" s="3" t="s">
        <v>55</v>
      </c>
      <c r="B22" s="3" t="s">
        <v>56</v>
      </c>
      <c r="C22" s="4">
        <v>0</v>
      </c>
      <c r="D22" s="4">
        <v>141</v>
      </c>
      <c r="E22" s="4">
        <v>58</v>
      </c>
      <c r="F22" s="4">
        <v>0</v>
      </c>
      <c r="G22" s="4">
        <v>20</v>
      </c>
      <c r="H22" s="4">
        <v>0</v>
      </c>
      <c r="I22" s="4">
        <v>140</v>
      </c>
      <c r="J22" s="4">
        <v>69</v>
      </c>
      <c r="K22" s="4">
        <v>0</v>
      </c>
      <c r="L22" s="4">
        <v>0</v>
      </c>
      <c r="M22" s="4">
        <v>219</v>
      </c>
      <c r="N22" s="4">
        <v>209</v>
      </c>
      <c r="O22" s="4">
        <v>428</v>
      </c>
      <c r="P22">
        <f t="shared" si="0"/>
        <v>408</v>
      </c>
      <c r="Q22" s="9">
        <f>P22*R46</f>
        <v>54496.78891089109</v>
      </c>
      <c r="R22">
        <f t="shared" si="1"/>
        <v>281</v>
      </c>
      <c r="S22" s="9">
        <f>R22*S54</f>
        <v>29821.161841829246</v>
      </c>
      <c r="T22">
        <f t="shared" si="2"/>
        <v>127</v>
      </c>
      <c r="U22" s="9">
        <f>T22*S54</f>
        <v>13477.891650933501</v>
      </c>
      <c r="V22" s="9">
        <f t="shared" si="3"/>
        <v>43299.053492762745</v>
      </c>
      <c r="W22">
        <v>332540</v>
      </c>
      <c r="X22">
        <v>22000</v>
      </c>
      <c r="Y22" s="9">
        <f t="shared" si="4"/>
        <v>76496.78891089109</v>
      </c>
      <c r="Z22">
        <v>76497</v>
      </c>
    </row>
    <row r="23" spans="1:26" ht="15">
      <c r="A23" s="3" t="s">
        <v>57</v>
      </c>
      <c r="B23" s="3" t="s">
        <v>58</v>
      </c>
      <c r="C23" s="4">
        <v>75</v>
      </c>
      <c r="D23" s="4">
        <v>30</v>
      </c>
      <c r="E23" s="4">
        <v>8</v>
      </c>
      <c r="F23" s="4">
        <v>3</v>
      </c>
      <c r="G23" s="4">
        <v>24</v>
      </c>
      <c r="H23" s="4">
        <v>78</v>
      </c>
      <c r="I23" s="4">
        <v>103</v>
      </c>
      <c r="J23" s="4">
        <v>30</v>
      </c>
      <c r="K23" s="4">
        <v>2</v>
      </c>
      <c r="L23" s="4">
        <v>57</v>
      </c>
      <c r="M23" s="4">
        <v>140</v>
      </c>
      <c r="N23" s="4">
        <v>270</v>
      </c>
      <c r="O23" s="4">
        <v>410</v>
      </c>
      <c r="P23">
        <f t="shared" si="0"/>
        <v>171</v>
      </c>
      <c r="Q23" s="9">
        <f>P23*R46</f>
        <v>22840.56594059406</v>
      </c>
      <c r="R23">
        <f t="shared" si="1"/>
        <v>133</v>
      </c>
      <c r="S23" s="9">
        <f>R23*S54</f>
        <v>14114.642437591778</v>
      </c>
      <c r="T23">
        <f t="shared" si="2"/>
        <v>38</v>
      </c>
      <c r="U23" s="9">
        <f>T23*S54</f>
        <v>4032.754982169079</v>
      </c>
      <c r="V23" s="9">
        <f t="shared" si="3"/>
        <v>18147.397419760855</v>
      </c>
      <c r="W23">
        <v>45000</v>
      </c>
      <c r="X23">
        <v>22000</v>
      </c>
      <c r="Y23" s="9">
        <f t="shared" si="4"/>
        <v>44840.56594059406</v>
      </c>
      <c r="Z23">
        <v>44841</v>
      </c>
    </row>
    <row r="24" spans="1:26" ht="15">
      <c r="A24" s="3" t="s">
        <v>59</v>
      </c>
      <c r="B24" s="3" t="s">
        <v>60</v>
      </c>
      <c r="C24" s="4">
        <v>0</v>
      </c>
      <c r="D24" s="4">
        <v>327</v>
      </c>
      <c r="E24" s="4">
        <v>181</v>
      </c>
      <c r="F24" s="4">
        <v>16</v>
      </c>
      <c r="G24" s="4">
        <v>167</v>
      </c>
      <c r="H24" s="4">
        <v>0</v>
      </c>
      <c r="I24" s="4">
        <v>98</v>
      </c>
      <c r="J24" s="4">
        <v>44</v>
      </c>
      <c r="K24" s="4">
        <v>0</v>
      </c>
      <c r="L24" s="4">
        <v>22</v>
      </c>
      <c r="M24" s="4">
        <v>691</v>
      </c>
      <c r="N24" s="4">
        <v>164</v>
      </c>
      <c r="O24" s="4">
        <v>855</v>
      </c>
      <c r="P24">
        <f t="shared" si="0"/>
        <v>650</v>
      </c>
      <c r="Q24" s="9">
        <f>P24*R46</f>
        <v>86820.86468646865</v>
      </c>
      <c r="R24">
        <f t="shared" si="1"/>
        <v>425</v>
      </c>
      <c r="S24" s="9">
        <f>R24*S54</f>
        <v>45103.18072162786</v>
      </c>
      <c r="T24">
        <f t="shared" si="2"/>
        <v>225</v>
      </c>
      <c r="U24" s="9">
        <f>T24*S54</f>
        <v>23878.154499685337</v>
      </c>
      <c r="V24" s="9">
        <f t="shared" si="3"/>
        <v>68981.3352213132</v>
      </c>
      <c r="W24">
        <v>100000</v>
      </c>
      <c r="X24">
        <v>12000</v>
      </c>
      <c r="Y24" s="9">
        <f t="shared" si="4"/>
        <v>98820.86468646865</v>
      </c>
      <c r="Z24">
        <v>98821</v>
      </c>
    </row>
    <row r="25" spans="1:26" ht="15">
      <c r="A25" s="3" t="s">
        <v>61</v>
      </c>
      <c r="B25" s="3" t="s">
        <v>62</v>
      </c>
      <c r="C25" s="4">
        <v>0</v>
      </c>
      <c r="D25" s="4">
        <v>15</v>
      </c>
      <c r="E25" s="4">
        <v>10</v>
      </c>
      <c r="F25" s="4">
        <v>5</v>
      </c>
      <c r="G25" s="4">
        <v>5</v>
      </c>
      <c r="H25" s="4">
        <v>0</v>
      </c>
      <c r="I25" s="4">
        <v>15</v>
      </c>
      <c r="J25" s="4">
        <v>15</v>
      </c>
      <c r="K25" s="4">
        <v>5</v>
      </c>
      <c r="L25" s="4">
        <v>5</v>
      </c>
      <c r="M25" s="4">
        <v>35</v>
      </c>
      <c r="N25" s="4">
        <v>40</v>
      </c>
      <c r="O25" s="4">
        <v>75</v>
      </c>
      <c r="P25">
        <f t="shared" si="0"/>
        <v>55</v>
      </c>
      <c r="Q25" s="9">
        <f>P25*R46</f>
        <v>7346.3808580858085</v>
      </c>
      <c r="R25">
        <f t="shared" si="1"/>
        <v>30</v>
      </c>
      <c r="S25" s="9">
        <f>R25*S54</f>
        <v>3183.7539332913784</v>
      </c>
      <c r="T25">
        <f t="shared" si="2"/>
        <v>25</v>
      </c>
      <c r="U25" s="9">
        <f>T25*S54</f>
        <v>2653.1282777428155</v>
      </c>
      <c r="V25" s="9">
        <f t="shared" si="3"/>
        <v>5836.8822110341935</v>
      </c>
      <c r="Y25" s="9">
        <f t="shared" si="4"/>
        <v>7346.3808580858085</v>
      </c>
      <c r="Z25">
        <v>7346</v>
      </c>
    </row>
    <row r="26" spans="1:26" ht="15">
      <c r="A26" s="3" t="s">
        <v>63</v>
      </c>
      <c r="B26" s="3" t="s">
        <v>64</v>
      </c>
      <c r="C26" s="4">
        <v>0</v>
      </c>
      <c r="D26" s="4">
        <v>29</v>
      </c>
      <c r="E26" s="4">
        <v>13</v>
      </c>
      <c r="F26" s="4">
        <v>0</v>
      </c>
      <c r="G26" s="4">
        <v>2</v>
      </c>
      <c r="H26" s="4">
        <v>0</v>
      </c>
      <c r="I26" s="4">
        <v>0</v>
      </c>
      <c r="J26" s="4">
        <v>2</v>
      </c>
      <c r="K26" s="4">
        <v>0</v>
      </c>
      <c r="L26" s="4">
        <v>0</v>
      </c>
      <c r="M26" s="4">
        <v>44</v>
      </c>
      <c r="N26" s="4">
        <v>2</v>
      </c>
      <c r="O26" s="4">
        <v>46</v>
      </c>
      <c r="P26">
        <f t="shared" si="0"/>
        <v>44</v>
      </c>
      <c r="Q26" s="9">
        <f>P26*R46</f>
        <v>5877.104686468647</v>
      </c>
      <c r="R26">
        <f t="shared" si="1"/>
        <v>29</v>
      </c>
      <c r="S26" s="9">
        <f>R26*S54</f>
        <v>3077.628802181666</v>
      </c>
      <c r="T26">
        <f t="shared" si="2"/>
        <v>15</v>
      </c>
      <c r="U26" s="9">
        <f>T26*S54</f>
        <v>1591.8769666456892</v>
      </c>
      <c r="V26" s="9">
        <f t="shared" si="3"/>
        <v>4669.5057688273555</v>
      </c>
      <c r="X26">
        <v>6735</v>
      </c>
      <c r="Y26" s="9">
        <f t="shared" si="4"/>
        <v>12612.104686468647</v>
      </c>
      <c r="Z26">
        <v>12612</v>
      </c>
    </row>
    <row r="27" spans="1:26" ht="15">
      <c r="A27" s="3" t="s">
        <v>65</v>
      </c>
      <c r="B27" s="3" t="s">
        <v>66</v>
      </c>
      <c r="C27" s="4">
        <v>0</v>
      </c>
      <c r="D27" s="4">
        <v>16</v>
      </c>
      <c r="E27" s="4">
        <v>25</v>
      </c>
      <c r="F27" s="4">
        <v>8</v>
      </c>
      <c r="G27" s="4">
        <v>181</v>
      </c>
      <c r="H27" s="4">
        <v>0</v>
      </c>
      <c r="I27" s="4">
        <v>5</v>
      </c>
      <c r="J27" s="4">
        <v>7</v>
      </c>
      <c r="K27" s="4">
        <v>0</v>
      </c>
      <c r="L27" s="4">
        <v>20</v>
      </c>
      <c r="M27" s="4">
        <v>230</v>
      </c>
      <c r="N27" s="4">
        <v>32</v>
      </c>
      <c r="O27" s="4">
        <v>262</v>
      </c>
      <c r="P27">
        <f t="shared" si="0"/>
        <v>53</v>
      </c>
      <c r="Q27" s="9">
        <f>P27*R46</f>
        <v>7079.239735973598</v>
      </c>
      <c r="R27">
        <f t="shared" si="1"/>
        <v>21</v>
      </c>
      <c r="S27" s="9">
        <f>R27*S54</f>
        <v>2228.6277533039647</v>
      </c>
      <c r="T27">
        <f t="shared" si="2"/>
        <v>32</v>
      </c>
      <c r="U27" s="9">
        <f>T27*S54</f>
        <v>3396.0041955108036</v>
      </c>
      <c r="V27" s="9">
        <f t="shared" si="3"/>
        <v>5624.631948814768</v>
      </c>
      <c r="Y27" s="9">
        <f t="shared" si="4"/>
        <v>7079.239735973598</v>
      </c>
      <c r="Z27">
        <v>7079</v>
      </c>
    </row>
    <row r="28" spans="1:26" ht="15">
      <c r="A28" s="3" t="s">
        <v>67</v>
      </c>
      <c r="B28" s="3" t="s">
        <v>68</v>
      </c>
      <c r="C28" s="4">
        <v>0</v>
      </c>
      <c r="D28" s="4">
        <v>14</v>
      </c>
      <c r="E28" s="4">
        <v>14</v>
      </c>
      <c r="F28" s="4">
        <v>16</v>
      </c>
      <c r="G28" s="4">
        <v>41</v>
      </c>
      <c r="H28" s="4">
        <v>0</v>
      </c>
      <c r="I28" s="4">
        <v>0</v>
      </c>
      <c r="J28" s="4">
        <v>7</v>
      </c>
      <c r="K28" s="4">
        <v>3</v>
      </c>
      <c r="L28" s="4">
        <v>4</v>
      </c>
      <c r="M28" s="4">
        <v>85</v>
      </c>
      <c r="N28" s="4">
        <v>14</v>
      </c>
      <c r="O28" s="4">
        <v>99</v>
      </c>
      <c r="P28">
        <f t="shared" si="0"/>
        <v>35</v>
      </c>
      <c r="Q28" s="9">
        <f>P28*R46</f>
        <v>4674.969636963697</v>
      </c>
      <c r="R28">
        <f t="shared" si="1"/>
        <v>14</v>
      </c>
      <c r="S28" s="9">
        <f>R28*S54</f>
        <v>1485.7518355359766</v>
      </c>
      <c r="T28">
        <f t="shared" si="2"/>
        <v>21</v>
      </c>
      <c r="U28" s="9">
        <f>T28*S54</f>
        <v>2228.6277533039647</v>
      </c>
      <c r="V28" s="9">
        <f t="shared" si="3"/>
        <v>3714.3795888399413</v>
      </c>
      <c r="Y28" s="9">
        <f t="shared" si="4"/>
        <v>4674.969636963697</v>
      </c>
      <c r="Z28">
        <v>4675</v>
      </c>
    </row>
    <row r="29" spans="1:26" ht="15">
      <c r="A29" s="3" t="s">
        <v>69</v>
      </c>
      <c r="B29" s="3" t="s">
        <v>70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>
        <f t="shared" si="0"/>
        <v>0</v>
      </c>
      <c r="Q29" s="9">
        <f>P29*R46</f>
        <v>0</v>
      </c>
      <c r="R29">
        <f t="shared" si="1"/>
        <v>0</v>
      </c>
      <c r="S29" s="9">
        <f>R29*S54</f>
        <v>0</v>
      </c>
      <c r="T29">
        <f t="shared" si="2"/>
        <v>0</v>
      </c>
      <c r="U29" s="9">
        <f>T29*S54</f>
        <v>0</v>
      </c>
      <c r="V29" s="9">
        <f t="shared" si="3"/>
        <v>0</v>
      </c>
      <c r="Y29" s="9">
        <f t="shared" si="4"/>
        <v>0</v>
      </c>
      <c r="Z29">
        <v>0</v>
      </c>
    </row>
    <row r="30" spans="1:26" ht="15">
      <c r="A30" s="3" t="s">
        <v>71</v>
      </c>
      <c r="B30" s="3" t="s">
        <v>72</v>
      </c>
      <c r="C30" s="4">
        <v>0</v>
      </c>
      <c r="D30" s="4">
        <v>0</v>
      </c>
      <c r="E30" s="4">
        <v>0</v>
      </c>
      <c r="F30" s="4">
        <v>5</v>
      </c>
      <c r="G30" s="4">
        <v>71</v>
      </c>
      <c r="H30" s="4">
        <v>0</v>
      </c>
      <c r="I30" s="4">
        <v>0</v>
      </c>
      <c r="J30" s="4">
        <v>0</v>
      </c>
      <c r="K30" s="4">
        <v>2</v>
      </c>
      <c r="L30" s="4">
        <v>1</v>
      </c>
      <c r="M30" s="4">
        <v>76</v>
      </c>
      <c r="N30" s="4">
        <v>3</v>
      </c>
      <c r="O30" s="4">
        <v>79</v>
      </c>
      <c r="P30">
        <f t="shared" si="0"/>
        <v>0</v>
      </c>
      <c r="Q30" s="9">
        <f>P30*R46</f>
        <v>0</v>
      </c>
      <c r="R30">
        <f t="shared" si="1"/>
        <v>0</v>
      </c>
      <c r="S30" s="9">
        <f>R30*S54</f>
        <v>0</v>
      </c>
      <c r="T30">
        <f t="shared" si="2"/>
        <v>0</v>
      </c>
      <c r="U30" s="9">
        <f>T30*S54</f>
        <v>0</v>
      </c>
      <c r="V30" s="9">
        <f t="shared" si="3"/>
        <v>0</v>
      </c>
      <c r="Y30" s="9">
        <f t="shared" si="4"/>
        <v>0</v>
      </c>
      <c r="Z30">
        <v>0</v>
      </c>
    </row>
    <row r="31" spans="1:26" ht="15">
      <c r="A31" s="3" t="s">
        <v>73</v>
      </c>
      <c r="B31" s="3" t="s">
        <v>74</v>
      </c>
      <c r="C31" s="4">
        <v>1</v>
      </c>
      <c r="D31" s="4">
        <v>0</v>
      </c>
      <c r="E31" s="4">
        <v>29</v>
      </c>
      <c r="F31" s="4">
        <v>15</v>
      </c>
      <c r="G31" s="4">
        <v>131</v>
      </c>
      <c r="H31" s="4">
        <v>0</v>
      </c>
      <c r="I31" s="4">
        <v>0</v>
      </c>
      <c r="J31" s="4">
        <v>0</v>
      </c>
      <c r="K31" s="4">
        <v>0</v>
      </c>
      <c r="L31" s="4">
        <v>27</v>
      </c>
      <c r="M31" s="4">
        <v>176</v>
      </c>
      <c r="N31" s="4">
        <v>27</v>
      </c>
      <c r="O31" s="4">
        <v>203</v>
      </c>
      <c r="P31">
        <f t="shared" si="0"/>
        <v>29</v>
      </c>
      <c r="Q31" s="9">
        <f>P31*R46</f>
        <v>3873.5462706270628</v>
      </c>
      <c r="R31">
        <f t="shared" si="1"/>
        <v>0</v>
      </c>
      <c r="S31" s="9">
        <f>R31*S54</f>
        <v>0</v>
      </c>
      <c r="T31">
        <f t="shared" si="2"/>
        <v>29</v>
      </c>
      <c r="U31" s="9">
        <f>T31*S54</f>
        <v>3077.628802181666</v>
      </c>
      <c r="V31" s="9">
        <f t="shared" si="3"/>
        <v>3077.628802181666</v>
      </c>
      <c r="W31">
        <v>200000</v>
      </c>
      <c r="X31">
        <v>17000</v>
      </c>
      <c r="Y31" s="9">
        <f t="shared" si="4"/>
        <v>20873.546270627063</v>
      </c>
      <c r="Z31">
        <v>20874</v>
      </c>
    </row>
    <row r="32" spans="1:26" ht="15">
      <c r="A32" s="3" t="s">
        <v>75</v>
      </c>
      <c r="B32" s="3" t="s">
        <v>76</v>
      </c>
      <c r="C32" s="4">
        <v>2</v>
      </c>
      <c r="D32" s="4">
        <v>16</v>
      </c>
      <c r="E32" s="4">
        <v>5</v>
      </c>
      <c r="F32" s="4">
        <v>1</v>
      </c>
      <c r="G32" s="4">
        <v>27</v>
      </c>
      <c r="H32" s="4">
        <v>3</v>
      </c>
      <c r="I32" s="4">
        <v>36</v>
      </c>
      <c r="J32" s="4">
        <v>8</v>
      </c>
      <c r="K32" s="4">
        <v>1</v>
      </c>
      <c r="L32" s="4">
        <v>20</v>
      </c>
      <c r="M32" s="4">
        <v>51</v>
      </c>
      <c r="N32" s="4">
        <v>68</v>
      </c>
      <c r="O32" s="4">
        <v>119</v>
      </c>
      <c r="P32">
        <f t="shared" si="0"/>
        <v>65</v>
      </c>
      <c r="Q32" s="9">
        <f>P32*R46</f>
        <v>8682.086468646865</v>
      </c>
      <c r="R32">
        <f t="shared" si="1"/>
        <v>52</v>
      </c>
      <c r="S32" s="9">
        <f>R32*S54</f>
        <v>5518.506817705056</v>
      </c>
      <c r="T32">
        <f t="shared" si="2"/>
        <v>13</v>
      </c>
      <c r="U32" s="9">
        <f>T32*S54</f>
        <v>1379.626704426264</v>
      </c>
      <c r="V32" s="9">
        <f t="shared" si="3"/>
        <v>6898.13352213132</v>
      </c>
      <c r="Y32" s="9">
        <f t="shared" si="4"/>
        <v>8682.086468646865</v>
      </c>
      <c r="Z32">
        <v>8682</v>
      </c>
    </row>
    <row r="33" spans="1:26" ht="15">
      <c r="A33" s="3" t="s">
        <v>77</v>
      </c>
      <c r="B33" s="3" t="s">
        <v>78</v>
      </c>
      <c r="C33" s="4">
        <v>0</v>
      </c>
      <c r="D33" s="4">
        <v>0</v>
      </c>
      <c r="E33" s="4">
        <v>26</v>
      </c>
      <c r="F33" s="4">
        <v>14</v>
      </c>
      <c r="G33" s="4">
        <v>12</v>
      </c>
      <c r="H33" s="4">
        <v>0</v>
      </c>
      <c r="I33" s="4">
        <v>0</v>
      </c>
      <c r="J33" s="4">
        <v>0</v>
      </c>
      <c r="K33" s="4">
        <v>0</v>
      </c>
      <c r="L33" s="4">
        <v>4</v>
      </c>
      <c r="M33" s="4">
        <v>52</v>
      </c>
      <c r="N33" s="4">
        <v>4</v>
      </c>
      <c r="O33" s="4">
        <v>56</v>
      </c>
      <c r="P33">
        <f t="shared" si="0"/>
        <v>26</v>
      </c>
      <c r="Q33" s="9">
        <f>P33*R46</f>
        <v>3472.8345874587462</v>
      </c>
      <c r="R33">
        <f t="shared" si="1"/>
        <v>0</v>
      </c>
      <c r="S33" s="9">
        <f>R33*S54</f>
        <v>0</v>
      </c>
      <c r="T33">
        <f t="shared" si="2"/>
        <v>26</v>
      </c>
      <c r="U33" s="9">
        <f>T33*S54</f>
        <v>2759.253408852528</v>
      </c>
      <c r="V33" s="9">
        <f t="shared" si="3"/>
        <v>2759.253408852528</v>
      </c>
      <c r="W33">
        <v>115000</v>
      </c>
      <c r="X33">
        <v>22000</v>
      </c>
      <c r="Y33" s="9">
        <f t="shared" si="4"/>
        <v>25472.834587458747</v>
      </c>
      <c r="Z33">
        <v>25473</v>
      </c>
    </row>
    <row r="34" spans="1:26" ht="15">
      <c r="A34" s="3" t="s">
        <v>79</v>
      </c>
      <c r="B34" s="3" t="s">
        <v>80</v>
      </c>
      <c r="C34" s="4">
        <v>5</v>
      </c>
      <c r="D34" s="4">
        <v>29</v>
      </c>
      <c r="E34" s="4">
        <v>43</v>
      </c>
      <c r="F34" s="4">
        <v>17</v>
      </c>
      <c r="G34" s="4">
        <v>91</v>
      </c>
      <c r="H34" s="4">
        <v>1</v>
      </c>
      <c r="I34" s="4">
        <v>28</v>
      </c>
      <c r="J34" s="4">
        <v>28</v>
      </c>
      <c r="K34" s="4">
        <v>4</v>
      </c>
      <c r="L34" s="4">
        <v>65</v>
      </c>
      <c r="M34" s="4">
        <v>185</v>
      </c>
      <c r="N34" s="4">
        <v>126</v>
      </c>
      <c r="O34" s="4">
        <v>311</v>
      </c>
      <c r="P34">
        <f t="shared" si="0"/>
        <v>128</v>
      </c>
      <c r="Q34" s="9">
        <f>P34*R46</f>
        <v>17097.03181518152</v>
      </c>
      <c r="R34">
        <f t="shared" si="1"/>
        <v>57</v>
      </c>
      <c r="S34" s="9">
        <f>R34*S54</f>
        <v>6049.132473253619</v>
      </c>
      <c r="T34">
        <f t="shared" si="2"/>
        <v>71</v>
      </c>
      <c r="U34" s="9">
        <f>T34*S54</f>
        <v>7534.884308789596</v>
      </c>
      <c r="V34" s="9">
        <f t="shared" si="3"/>
        <v>13584.016782043214</v>
      </c>
      <c r="Y34" s="9">
        <f t="shared" si="4"/>
        <v>17097.03181518152</v>
      </c>
      <c r="Z34">
        <v>17097</v>
      </c>
    </row>
    <row r="35" spans="1:26" ht="15">
      <c r="A35" s="3" t="s">
        <v>81</v>
      </c>
      <c r="B35" s="3" t="s">
        <v>82</v>
      </c>
      <c r="C35" s="4">
        <v>0</v>
      </c>
      <c r="D35" s="4">
        <v>2</v>
      </c>
      <c r="E35" s="4">
        <v>15</v>
      </c>
      <c r="F35" s="4">
        <v>6</v>
      </c>
      <c r="G35" s="4">
        <v>5</v>
      </c>
      <c r="H35" s="4">
        <v>0</v>
      </c>
      <c r="I35" s="4">
        <v>1</v>
      </c>
      <c r="J35" s="4">
        <v>11</v>
      </c>
      <c r="K35" s="4">
        <v>4</v>
      </c>
      <c r="L35" s="4">
        <v>3</v>
      </c>
      <c r="M35" s="4">
        <v>28</v>
      </c>
      <c r="N35" s="4">
        <v>19</v>
      </c>
      <c r="O35" s="4">
        <v>47</v>
      </c>
      <c r="P35">
        <f t="shared" si="0"/>
        <v>29</v>
      </c>
      <c r="Q35" s="9">
        <f>P35*R46</f>
        <v>3873.5462706270628</v>
      </c>
      <c r="R35">
        <f t="shared" si="1"/>
        <v>3</v>
      </c>
      <c r="S35" s="9">
        <f>R35*S54</f>
        <v>318.37539332913786</v>
      </c>
      <c r="T35">
        <f t="shared" si="2"/>
        <v>26</v>
      </c>
      <c r="U35" s="9">
        <f>T35*S54</f>
        <v>2759.253408852528</v>
      </c>
      <c r="V35" s="9">
        <f t="shared" si="3"/>
        <v>3077.628802181666</v>
      </c>
      <c r="Y35" s="9">
        <f t="shared" si="4"/>
        <v>3873.5462706270628</v>
      </c>
      <c r="Z35">
        <v>3874</v>
      </c>
    </row>
    <row r="36" spans="1:26" ht="15">
      <c r="A36" s="3" t="s">
        <v>83</v>
      </c>
      <c r="B36" s="3" t="s">
        <v>84</v>
      </c>
      <c r="C36" s="4">
        <v>0</v>
      </c>
      <c r="D36" s="4">
        <v>0</v>
      </c>
      <c r="E36" s="4">
        <v>0</v>
      </c>
      <c r="F36" s="4">
        <v>0</v>
      </c>
      <c r="G36" s="4">
        <v>11</v>
      </c>
      <c r="H36" s="4">
        <v>0</v>
      </c>
      <c r="I36" s="4">
        <v>0</v>
      </c>
      <c r="J36" s="4">
        <v>25</v>
      </c>
      <c r="K36" s="4">
        <v>16</v>
      </c>
      <c r="L36" s="4">
        <v>9</v>
      </c>
      <c r="M36" s="4">
        <v>11</v>
      </c>
      <c r="N36" s="4">
        <v>50</v>
      </c>
      <c r="O36" s="4">
        <v>61</v>
      </c>
      <c r="P36">
        <f t="shared" si="0"/>
        <v>25</v>
      </c>
      <c r="Q36" s="9">
        <f>P36*R46</f>
        <v>3339.2640264026404</v>
      </c>
      <c r="R36">
        <f t="shared" si="1"/>
        <v>0</v>
      </c>
      <c r="S36" s="9">
        <f>R36*S54</f>
        <v>0</v>
      </c>
      <c r="T36">
        <f t="shared" si="2"/>
        <v>25</v>
      </c>
      <c r="U36" s="9">
        <f>T36*S54</f>
        <v>2653.1282777428155</v>
      </c>
      <c r="V36" s="9">
        <f t="shared" si="3"/>
        <v>2653.1282777428155</v>
      </c>
      <c r="X36">
        <v>12000</v>
      </c>
      <c r="Y36" s="9">
        <f t="shared" si="4"/>
        <v>15339.264026402641</v>
      </c>
      <c r="Z36">
        <v>15339</v>
      </c>
    </row>
    <row r="37" spans="1:26" ht="15">
      <c r="A37" s="3" t="s">
        <v>85</v>
      </c>
      <c r="B37" s="3" t="s">
        <v>86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>
        <f t="shared" si="0"/>
        <v>0</v>
      </c>
      <c r="Q37" s="9">
        <f>P37*R46</f>
        <v>0</v>
      </c>
      <c r="R37">
        <f t="shared" si="1"/>
        <v>0</v>
      </c>
      <c r="S37" s="9">
        <f>R37*S54</f>
        <v>0</v>
      </c>
      <c r="T37">
        <f t="shared" si="2"/>
        <v>0</v>
      </c>
      <c r="U37" s="9">
        <f>T37*S54</f>
        <v>0</v>
      </c>
      <c r="V37" s="9">
        <f t="shared" si="3"/>
        <v>0</v>
      </c>
      <c r="Y37" s="9">
        <f t="shared" si="4"/>
        <v>0</v>
      </c>
      <c r="Z37">
        <v>0</v>
      </c>
    </row>
    <row r="38" spans="1:26" ht="15">
      <c r="A38" s="3" t="s">
        <v>87</v>
      </c>
      <c r="B38" s="3" t="s">
        <v>88</v>
      </c>
      <c r="C38" s="4">
        <v>5</v>
      </c>
      <c r="D38" s="4">
        <v>0</v>
      </c>
      <c r="E38" s="4">
        <v>0</v>
      </c>
      <c r="F38" s="4">
        <v>0</v>
      </c>
      <c r="G38" s="4">
        <v>20</v>
      </c>
      <c r="H38" s="4">
        <v>5</v>
      </c>
      <c r="I38" s="4">
        <v>1</v>
      </c>
      <c r="J38" s="4">
        <v>1</v>
      </c>
      <c r="K38" s="4">
        <v>0</v>
      </c>
      <c r="L38" s="4">
        <v>329</v>
      </c>
      <c r="M38" s="4">
        <v>25</v>
      </c>
      <c r="N38" s="4">
        <v>336</v>
      </c>
      <c r="O38" s="4">
        <v>361</v>
      </c>
      <c r="P38">
        <f t="shared" si="0"/>
        <v>2</v>
      </c>
      <c r="Q38" s="9">
        <f>P38*R46</f>
        <v>267.14112211221124</v>
      </c>
      <c r="R38">
        <f t="shared" si="1"/>
        <v>1</v>
      </c>
      <c r="S38" s="9">
        <f>R38*S54</f>
        <v>106.12513110971261</v>
      </c>
      <c r="T38">
        <f t="shared" si="2"/>
        <v>1</v>
      </c>
      <c r="U38" s="9">
        <f>T38*S54</f>
        <v>106.12513110971261</v>
      </c>
      <c r="V38" s="9">
        <f t="shared" si="3"/>
        <v>212.25026221942522</v>
      </c>
      <c r="X38">
        <v>733</v>
      </c>
      <c r="Y38" s="9">
        <f t="shared" si="4"/>
        <v>1000.1411221122112</v>
      </c>
      <c r="Z38">
        <v>1000</v>
      </c>
    </row>
    <row r="39" spans="1:26" ht="15">
      <c r="A39" s="3" t="s">
        <v>89</v>
      </c>
      <c r="B39" s="3" t="s">
        <v>90</v>
      </c>
      <c r="C39" s="4">
        <v>0</v>
      </c>
      <c r="D39" s="4">
        <v>363</v>
      </c>
      <c r="E39" s="4">
        <v>145</v>
      </c>
      <c r="F39" s="4">
        <v>14</v>
      </c>
      <c r="G39" s="4">
        <v>150</v>
      </c>
      <c r="H39" s="4">
        <v>0</v>
      </c>
      <c r="I39" s="4">
        <v>108</v>
      </c>
      <c r="J39" s="4">
        <v>45</v>
      </c>
      <c r="K39" s="4">
        <v>8</v>
      </c>
      <c r="L39" s="4">
        <v>61</v>
      </c>
      <c r="M39" s="4">
        <v>672</v>
      </c>
      <c r="N39" s="4">
        <v>222</v>
      </c>
      <c r="O39" s="4">
        <v>894</v>
      </c>
      <c r="P39">
        <f t="shared" si="0"/>
        <v>661</v>
      </c>
      <c r="Q39" s="9">
        <f>P39*R46</f>
        <v>88290.14085808581</v>
      </c>
      <c r="R39">
        <f t="shared" si="1"/>
        <v>471</v>
      </c>
      <c r="S39" s="9">
        <f>R39*S54</f>
        <v>49984.93675267464</v>
      </c>
      <c r="T39">
        <f t="shared" si="2"/>
        <v>190</v>
      </c>
      <c r="U39" s="9">
        <f>T39*S54</f>
        <v>20163.774910845397</v>
      </c>
      <c r="V39" s="9">
        <f t="shared" si="3"/>
        <v>70148.71166352004</v>
      </c>
      <c r="W39">
        <v>40000</v>
      </c>
      <c r="X39">
        <v>12000</v>
      </c>
      <c r="Y39" s="9">
        <f t="shared" si="4"/>
        <v>100290.14085808581</v>
      </c>
      <c r="Z39">
        <v>100290</v>
      </c>
    </row>
    <row r="40" spans="1:26" ht="15">
      <c r="A40" s="3" t="s">
        <v>15</v>
      </c>
      <c r="B40" s="3" t="s">
        <v>16</v>
      </c>
      <c r="C40" s="4">
        <f aca="true" t="shared" si="5" ref="C40:O40">SUM(C2:C39)</f>
        <v>268</v>
      </c>
      <c r="D40" s="4">
        <f t="shared" si="5"/>
        <v>1953</v>
      </c>
      <c r="E40" s="4">
        <f t="shared" si="5"/>
        <v>1084</v>
      </c>
      <c r="F40" s="4">
        <f t="shared" si="5"/>
        <v>449</v>
      </c>
      <c r="G40" s="4">
        <f t="shared" si="5"/>
        <v>2654</v>
      </c>
      <c r="H40" s="4">
        <f t="shared" si="5"/>
        <v>178</v>
      </c>
      <c r="I40" s="4">
        <f t="shared" si="5"/>
        <v>1225</v>
      </c>
      <c r="J40" s="4">
        <f t="shared" si="5"/>
        <v>788</v>
      </c>
      <c r="K40" s="4">
        <f t="shared" si="5"/>
        <v>186</v>
      </c>
      <c r="L40" s="4">
        <f t="shared" si="5"/>
        <v>1503</v>
      </c>
      <c r="M40" s="4">
        <f t="shared" si="5"/>
        <v>6349</v>
      </c>
      <c r="N40" s="4">
        <f t="shared" si="5"/>
        <v>3873</v>
      </c>
      <c r="O40" s="4">
        <f t="shared" si="5"/>
        <v>10138</v>
      </c>
      <c r="P40">
        <f>D40+E40+I40+J40</f>
        <v>5050</v>
      </c>
      <c r="Q40" s="11">
        <f>P40*R46</f>
        <v>674531.3333333334</v>
      </c>
      <c r="R40">
        <f>D40+I40</f>
        <v>3178</v>
      </c>
      <c r="S40" s="9">
        <f>SUM(S3:S39)</f>
        <v>337265.6666666667</v>
      </c>
      <c r="T40">
        <f>E40+J40</f>
        <v>1872</v>
      </c>
      <c r="U40" s="9">
        <f>SUM(U3:U39)</f>
        <v>198666.24543738202</v>
      </c>
      <c r="V40" s="11">
        <f>S40+U40</f>
        <v>535931.9121040488</v>
      </c>
      <c r="W40" s="12">
        <f>SUM(W3:W39)</f>
        <v>1323404</v>
      </c>
      <c r="X40">
        <f>SUM(X3:X39)</f>
        <v>337266</v>
      </c>
      <c r="Y40" s="9">
        <f>SUM(Y3:Y39)</f>
        <v>1011797.3333333333</v>
      </c>
      <c r="Z40">
        <f>SUM(Z3:Z39)</f>
        <v>1011797</v>
      </c>
    </row>
    <row r="42" spans="2:23" ht="15">
      <c r="B42" s="3" t="s">
        <v>92</v>
      </c>
      <c r="V42" t="s">
        <v>116</v>
      </c>
      <c r="W42" s="9">
        <f>R48-W40</f>
        <v>-986138.3333333334</v>
      </c>
    </row>
    <row r="43" spans="1:25" ht="15">
      <c r="A43" s="2" t="s">
        <v>0</v>
      </c>
      <c r="B43" s="2" t="s">
        <v>1</v>
      </c>
      <c r="C43" s="2" t="s">
        <v>2</v>
      </c>
      <c r="D43" s="2" t="s">
        <v>93</v>
      </c>
      <c r="E43" s="2" t="s">
        <v>94</v>
      </c>
      <c r="F43" s="2" t="s">
        <v>95</v>
      </c>
      <c r="G43" s="2" t="s">
        <v>7</v>
      </c>
      <c r="H43" s="2" t="s">
        <v>96</v>
      </c>
      <c r="I43" s="2" t="s">
        <v>97</v>
      </c>
      <c r="J43" s="2" t="s">
        <v>98</v>
      </c>
      <c r="K43" s="2" t="s">
        <v>12</v>
      </c>
      <c r="L43" s="2" t="s">
        <v>13</v>
      </c>
      <c r="M43" s="2" t="s">
        <v>14</v>
      </c>
      <c r="N43" s="1"/>
      <c r="Q43" t="s">
        <v>101</v>
      </c>
      <c r="R43">
        <v>1011797</v>
      </c>
      <c r="Y43" s="9">
        <f>1011797-Y40</f>
        <v>-0.3333333332557231</v>
      </c>
    </row>
    <row r="44" spans="17:23" ht="15">
      <c r="Q44" t="s">
        <v>102</v>
      </c>
      <c r="S44" s="9">
        <f>1011797/3*2</f>
        <v>674531.3333333334</v>
      </c>
      <c r="V44" t="s">
        <v>117</v>
      </c>
      <c r="W44" s="9">
        <f>R57-W40</f>
        <v>-847538.9121040488</v>
      </c>
    </row>
    <row r="45" spans="1:13" ht="15">
      <c r="A45" s="3" t="s">
        <v>17</v>
      </c>
      <c r="B45" s="3" t="s">
        <v>18</v>
      </c>
      <c r="C45" s="4">
        <v>0</v>
      </c>
      <c r="D45" s="4">
        <v>19</v>
      </c>
      <c r="E45" s="4">
        <v>5</v>
      </c>
      <c r="F45" s="4">
        <v>0</v>
      </c>
      <c r="G45" s="4">
        <v>0</v>
      </c>
      <c r="H45" s="4">
        <v>22</v>
      </c>
      <c r="I45" s="4">
        <v>6</v>
      </c>
      <c r="J45" s="4">
        <v>0</v>
      </c>
      <c r="K45" s="4">
        <f aca="true" t="shared" si="6" ref="K45:K50">C45+D45+E45+F45</f>
        <v>24</v>
      </c>
      <c r="L45" s="4">
        <f aca="true" t="shared" si="7" ref="L45:L50">G45+H45+I45+J45</f>
        <v>28</v>
      </c>
      <c r="M45" s="4">
        <f aca="true" t="shared" si="8" ref="M45:M50">K45+L45</f>
        <v>52</v>
      </c>
    </row>
    <row r="46" spans="1:18" ht="15">
      <c r="A46" s="3" t="s">
        <v>19</v>
      </c>
      <c r="B46" s="3" t="s">
        <v>20</v>
      </c>
      <c r="C46" s="4">
        <v>49</v>
      </c>
      <c r="D46" s="4">
        <v>42</v>
      </c>
      <c r="E46" s="4">
        <v>0</v>
      </c>
      <c r="F46" s="4">
        <v>0</v>
      </c>
      <c r="G46" s="4">
        <v>19</v>
      </c>
      <c r="H46" s="4">
        <v>52</v>
      </c>
      <c r="I46" s="4">
        <v>1</v>
      </c>
      <c r="J46" s="4">
        <v>0</v>
      </c>
      <c r="K46" s="4">
        <f t="shared" si="6"/>
        <v>91</v>
      </c>
      <c r="L46" s="4">
        <f t="shared" si="7"/>
        <v>72</v>
      </c>
      <c r="M46" s="4">
        <f t="shared" si="8"/>
        <v>163</v>
      </c>
      <c r="Q46" t="s">
        <v>110</v>
      </c>
      <c r="R46" s="9">
        <f>S44/P40</f>
        <v>133.57056105610562</v>
      </c>
    </row>
    <row r="47" spans="1:13" ht="15">
      <c r="A47" s="3" t="s">
        <v>23</v>
      </c>
      <c r="B47" s="3" t="s">
        <v>24</v>
      </c>
      <c r="C47" s="4">
        <v>9</v>
      </c>
      <c r="D47" s="4">
        <v>3</v>
      </c>
      <c r="E47" s="4">
        <v>1</v>
      </c>
      <c r="F47" s="4">
        <v>0</v>
      </c>
      <c r="G47" s="4">
        <v>9</v>
      </c>
      <c r="H47" s="4">
        <v>4</v>
      </c>
      <c r="I47" s="4">
        <v>0</v>
      </c>
      <c r="J47" s="4">
        <v>0</v>
      </c>
      <c r="K47" s="4">
        <f t="shared" si="6"/>
        <v>13</v>
      </c>
      <c r="L47" s="4">
        <f t="shared" si="7"/>
        <v>13</v>
      </c>
      <c r="M47" s="4">
        <f t="shared" si="8"/>
        <v>26</v>
      </c>
    </row>
    <row r="48" spans="1:18" ht="15">
      <c r="A48" s="3" t="s">
        <v>25</v>
      </c>
      <c r="B48" s="3" t="s">
        <v>26</v>
      </c>
      <c r="C48" s="4">
        <v>67</v>
      </c>
      <c r="D48" s="4">
        <v>63</v>
      </c>
      <c r="E48" s="4">
        <v>12</v>
      </c>
      <c r="F48" s="4">
        <v>2</v>
      </c>
      <c r="G48" s="4">
        <v>32</v>
      </c>
      <c r="H48" s="4">
        <v>57</v>
      </c>
      <c r="I48" s="4">
        <v>4</v>
      </c>
      <c r="J48" s="4">
        <v>0</v>
      </c>
      <c r="K48" s="4">
        <f t="shared" si="6"/>
        <v>144</v>
      </c>
      <c r="L48" s="4">
        <f t="shared" si="7"/>
        <v>93</v>
      </c>
      <c r="M48" s="4">
        <f t="shared" si="8"/>
        <v>237</v>
      </c>
      <c r="Q48" t="s">
        <v>104</v>
      </c>
      <c r="R48" s="9">
        <f>R43-Q40</f>
        <v>337265.6666666666</v>
      </c>
    </row>
    <row r="49" spans="1:13" ht="15">
      <c r="A49" s="3" t="s">
        <v>33</v>
      </c>
      <c r="B49" s="3" t="s">
        <v>34</v>
      </c>
      <c r="C49" s="4">
        <v>0</v>
      </c>
      <c r="D49" s="4">
        <v>21</v>
      </c>
      <c r="E49" s="4">
        <v>15</v>
      </c>
      <c r="F49" s="4">
        <v>39</v>
      </c>
      <c r="G49" s="4">
        <v>0</v>
      </c>
      <c r="H49" s="4">
        <v>14</v>
      </c>
      <c r="I49" s="4">
        <v>8</v>
      </c>
      <c r="J49" s="4">
        <v>22</v>
      </c>
      <c r="K49" s="4">
        <f t="shared" si="6"/>
        <v>75</v>
      </c>
      <c r="L49" s="4">
        <f t="shared" si="7"/>
        <v>44</v>
      </c>
      <c r="M49" s="4">
        <f t="shared" si="8"/>
        <v>119</v>
      </c>
    </row>
    <row r="50" spans="1:19" ht="15">
      <c r="A50" s="3" t="s">
        <v>15</v>
      </c>
      <c r="B50" s="3" t="s">
        <v>16</v>
      </c>
      <c r="C50" s="4">
        <f>SUM(C45:C49)</f>
        <v>125</v>
      </c>
      <c r="D50" s="4">
        <f aca="true" t="shared" si="9" ref="D50:J50">SUM(D45:D49)</f>
        <v>148</v>
      </c>
      <c r="E50" s="4">
        <f t="shared" si="9"/>
        <v>33</v>
      </c>
      <c r="F50" s="4">
        <f t="shared" si="9"/>
        <v>41</v>
      </c>
      <c r="G50" s="4">
        <f t="shared" si="9"/>
        <v>60</v>
      </c>
      <c r="H50" s="4">
        <f t="shared" si="9"/>
        <v>149</v>
      </c>
      <c r="I50" s="4">
        <f t="shared" si="9"/>
        <v>19</v>
      </c>
      <c r="J50" s="4">
        <f t="shared" si="9"/>
        <v>22</v>
      </c>
      <c r="K50" s="4">
        <f t="shared" si="6"/>
        <v>347</v>
      </c>
      <c r="L50" s="4">
        <f t="shared" si="7"/>
        <v>250</v>
      </c>
      <c r="M50" s="4">
        <f t="shared" si="8"/>
        <v>597</v>
      </c>
      <c r="Q50" t="s">
        <v>112</v>
      </c>
      <c r="S50" s="9">
        <f>S44/T40</f>
        <v>360.326566951567</v>
      </c>
    </row>
    <row r="51" ht="18">
      <c r="B51" s="6" t="s">
        <v>99</v>
      </c>
    </row>
    <row r="52" spans="17:19" ht="15">
      <c r="Q52" t="s">
        <v>107</v>
      </c>
      <c r="S52" s="9">
        <f>1011797/3*1</f>
        <v>337265.6666666667</v>
      </c>
    </row>
    <row r="53" spans="1:17" ht="15">
      <c r="A53" s="2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2" t="s">
        <v>6</v>
      </c>
      <c r="H53" s="2" t="s">
        <v>7</v>
      </c>
      <c r="I53" s="2" t="s">
        <v>8</v>
      </c>
      <c r="J53" s="2" t="s">
        <v>9</v>
      </c>
      <c r="K53" s="2" t="s">
        <v>10</v>
      </c>
      <c r="L53" s="2" t="s">
        <v>11</v>
      </c>
      <c r="M53" s="2" t="s">
        <v>12</v>
      </c>
      <c r="N53" s="2" t="s">
        <v>13</v>
      </c>
      <c r="O53" s="2" t="s">
        <v>14</v>
      </c>
      <c r="Q53" s="10">
        <v>40604</v>
      </c>
    </row>
    <row r="54" spans="17:19" ht="15">
      <c r="Q54" t="s">
        <v>111</v>
      </c>
      <c r="S54" s="9">
        <f>S52/R40</f>
        <v>106.12513110971261</v>
      </c>
    </row>
    <row r="55" spans="1:15" ht="15">
      <c r="A55" s="3" t="s">
        <v>17</v>
      </c>
      <c r="B55" s="3" t="s">
        <v>18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f>C55+D55+E55+F55+G55</f>
        <v>0</v>
      </c>
      <c r="N55" s="4">
        <f>I55+J55+K55+L55</f>
        <v>0</v>
      </c>
      <c r="O55" s="4">
        <f>SUM(M55:N55)</f>
        <v>0</v>
      </c>
    </row>
    <row r="56" spans="1:15" ht="15">
      <c r="A56" s="3" t="s">
        <v>19</v>
      </c>
      <c r="B56" s="3" t="s">
        <v>20</v>
      </c>
      <c r="C56" s="4">
        <v>0</v>
      </c>
      <c r="D56" s="4">
        <v>0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f aca="true" t="shared" si="10" ref="M56:M79">C56+D56+E56+F56+G56</f>
        <v>1</v>
      </c>
      <c r="N56" s="4">
        <f aca="true" t="shared" si="11" ref="N56:N79">I56+J56+K56+L56</f>
        <v>0</v>
      </c>
      <c r="O56" s="4">
        <f aca="true" t="shared" si="12" ref="O56:O79">SUM(M56:N56)</f>
        <v>1</v>
      </c>
    </row>
    <row r="57" spans="1:18" ht="15">
      <c r="A57" s="3" t="s">
        <v>21</v>
      </c>
      <c r="B57" s="3" t="s">
        <v>22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f t="shared" si="10"/>
        <v>0</v>
      </c>
      <c r="N57" s="4">
        <f t="shared" si="11"/>
        <v>0</v>
      </c>
      <c r="O57" s="4">
        <f t="shared" si="12"/>
        <v>0</v>
      </c>
      <c r="Q57" t="s">
        <v>114</v>
      </c>
      <c r="R57" s="9">
        <f>R43-V40</f>
        <v>475865.08789595123</v>
      </c>
    </row>
    <row r="58" spans="1:15" ht="15">
      <c r="A58" s="3" t="s">
        <v>23</v>
      </c>
      <c r="B58" s="3" t="s">
        <v>24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f t="shared" si="10"/>
        <v>0</v>
      </c>
      <c r="N58" s="4">
        <f t="shared" si="11"/>
        <v>0</v>
      </c>
      <c r="O58" s="4">
        <f t="shared" si="12"/>
        <v>0</v>
      </c>
    </row>
    <row r="59" spans="1:15" ht="15">
      <c r="A59" s="3" t="s">
        <v>25</v>
      </c>
      <c r="B59" s="3" t="s">
        <v>26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f t="shared" si="10"/>
        <v>0</v>
      </c>
      <c r="N59" s="4">
        <f t="shared" si="11"/>
        <v>0</v>
      </c>
      <c r="O59" s="4">
        <f t="shared" si="12"/>
        <v>0</v>
      </c>
    </row>
    <row r="60" spans="1:15" ht="15">
      <c r="A60" s="3" t="s">
        <v>27</v>
      </c>
      <c r="B60" s="3" t="s">
        <v>28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f t="shared" si="10"/>
        <v>0</v>
      </c>
      <c r="N60" s="4">
        <f t="shared" si="11"/>
        <v>0</v>
      </c>
      <c r="O60" s="4">
        <f t="shared" si="12"/>
        <v>0</v>
      </c>
    </row>
    <row r="61" spans="1:15" ht="15">
      <c r="A61" s="3" t="s">
        <v>29</v>
      </c>
      <c r="B61" s="3" t="s">
        <v>30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f t="shared" si="10"/>
        <v>0</v>
      </c>
      <c r="N61" s="4">
        <f t="shared" si="11"/>
        <v>0</v>
      </c>
      <c r="O61" s="4">
        <f t="shared" si="12"/>
        <v>0</v>
      </c>
    </row>
    <row r="62" spans="1:15" ht="15">
      <c r="A62" s="3" t="s">
        <v>31</v>
      </c>
      <c r="B62" s="3" t="s">
        <v>32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1</v>
      </c>
      <c r="M62" s="4">
        <f t="shared" si="10"/>
        <v>0</v>
      </c>
      <c r="N62" s="4">
        <f t="shared" si="11"/>
        <v>1</v>
      </c>
      <c r="O62" s="4">
        <f t="shared" si="12"/>
        <v>1</v>
      </c>
    </row>
    <row r="63" spans="1:15" ht="15">
      <c r="A63" s="3" t="s">
        <v>33</v>
      </c>
      <c r="B63" s="3" t="s">
        <v>34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f t="shared" si="10"/>
        <v>0</v>
      </c>
      <c r="N63" s="4">
        <f t="shared" si="11"/>
        <v>0</v>
      </c>
      <c r="O63" s="4">
        <f t="shared" si="12"/>
        <v>0</v>
      </c>
    </row>
    <row r="64" spans="1:15" ht="15">
      <c r="A64" s="3" t="s">
        <v>35</v>
      </c>
      <c r="B64" s="3" t="s">
        <v>36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f t="shared" si="10"/>
        <v>0</v>
      </c>
      <c r="N64" s="4">
        <f t="shared" si="11"/>
        <v>0</v>
      </c>
      <c r="O64" s="4">
        <f t="shared" si="12"/>
        <v>0</v>
      </c>
    </row>
    <row r="65" spans="1:15" ht="15">
      <c r="A65" s="3" t="s">
        <v>37</v>
      </c>
      <c r="B65" s="3" t="s">
        <v>38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1</v>
      </c>
      <c r="M65" s="4">
        <f t="shared" si="10"/>
        <v>0</v>
      </c>
      <c r="N65" s="4">
        <f t="shared" si="11"/>
        <v>2</v>
      </c>
      <c r="O65" s="4">
        <f t="shared" si="12"/>
        <v>2</v>
      </c>
    </row>
    <row r="66" spans="1:15" ht="30">
      <c r="A66" s="3" t="s">
        <v>39</v>
      </c>
      <c r="B66" s="3" t="s">
        <v>40</v>
      </c>
      <c r="C66" s="4">
        <v>0</v>
      </c>
      <c r="D66" s="4">
        <v>0</v>
      </c>
      <c r="E66" s="4">
        <v>1</v>
      </c>
      <c r="F66" s="4">
        <v>0</v>
      </c>
      <c r="G66" s="4">
        <v>8</v>
      </c>
      <c r="H66" s="4">
        <v>0</v>
      </c>
      <c r="I66" s="4">
        <v>0</v>
      </c>
      <c r="J66" s="4">
        <v>0</v>
      </c>
      <c r="K66" s="4">
        <v>0</v>
      </c>
      <c r="L66" s="4">
        <v>5</v>
      </c>
      <c r="M66" s="4">
        <f t="shared" si="10"/>
        <v>9</v>
      </c>
      <c r="N66" s="4">
        <f t="shared" si="11"/>
        <v>5</v>
      </c>
      <c r="O66" s="4">
        <f t="shared" si="12"/>
        <v>14</v>
      </c>
    </row>
    <row r="67" spans="1:15" ht="15">
      <c r="A67" s="3" t="s">
        <v>41</v>
      </c>
      <c r="B67" s="3" t="s">
        <v>42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f t="shared" si="10"/>
        <v>0</v>
      </c>
      <c r="N67" s="4">
        <f t="shared" si="11"/>
        <v>0</v>
      </c>
      <c r="O67" s="4">
        <f t="shared" si="12"/>
        <v>0</v>
      </c>
    </row>
    <row r="68" spans="1:15" ht="15">
      <c r="A68" s="3" t="s">
        <v>43</v>
      </c>
      <c r="B68" s="3" t="s">
        <v>44</v>
      </c>
      <c r="C68" s="4">
        <v>0</v>
      </c>
      <c r="D68" s="4">
        <v>0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f t="shared" si="10"/>
        <v>1</v>
      </c>
      <c r="N68" s="4">
        <f t="shared" si="11"/>
        <v>0</v>
      </c>
      <c r="O68" s="4">
        <f t="shared" si="12"/>
        <v>1</v>
      </c>
    </row>
    <row r="69" spans="1:15" ht="15">
      <c r="A69" s="3" t="s">
        <v>45</v>
      </c>
      <c r="B69" s="3" t="s">
        <v>46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>
        <f t="shared" si="10"/>
        <v>0</v>
      </c>
      <c r="N69" s="4">
        <f t="shared" si="11"/>
        <v>0</v>
      </c>
      <c r="O69" s="4">
        <f t="shared" si="12"/>
        <v>0</v>
      </c>
    </row>
    <row r="70" spans="1:15" ht="15">
      <c r="A70" s="3" t="s">
        <v>47</v>
      </c>
      <c r="B70" s="3" t="s">
        <v>48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f t="shared" si="10"/>
        <v>0</v>
      </c>
      <c r="N70" s="4">
        <f t="shared" si="11"/>
        <v>0</v>
      </c>
      <c r="O70" s="4">
        <f t="shared" si="12"/>
        <v>0</v>
      </c>
    </row>
    <row r="71" spans="1:15" ht="15">
      <c r="A71" s="3" t="s">
        <v>49</v>
      </c>
      <c r="B71" s="3" t="s">
        <v>50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f t="shared" si="10"/>
        <v>0</v>
      </c>
      <c r="N71" s="4">
        <f t="shared" si="11"/>
        <v>0</v>
      </c>
      <c r="O71" s="4">
        <f t="shared" si="12"/>
        <v>0</v>
      </c>
    </row>
    <row r="72" spans="1:15" ht="15">
      <c r="A72" s="3" t="s">
        <v>51</v>
      </c>
      <c r="B72" s="3" t="s">
        <v>52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f t="shared" si="10"/>
        <v>0</v>
      </c>
      <c r="N72" s="4">
        <f t="shared" si="11"/>
        <v>0</v>
      </c>
      <c r="O72" s="4">
        <f t="shared" si="12"/>
        <v>0</v>
      </c>
    </row>
    <row r="73" spans="1:15" ht="15">
      <c r="A73" s="3" t="s">
        <v>53</v>
      </c>
      <c r="B73" s="3" t="s">
        <v>54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f t="shared" si="10"/>
        <v>0</v>
      </c>
      <c r="N73" s="4">
        <f t="shared" si="11"/>
        <v>0</v>
      </c>
      <c r="O73" s="4">
        <f t="shared" si="12"/>
        <v>0</v>
      </c>
    </row>
    <row r="74" spans="1:15" ht="15">
      <c r="A74" s="3" t="s">
        <v>55</v>
      </c>
      <c r="B74" s="3" t="s">
        <v>56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f t="shared" si="10"/>
        <v>0</v>
      </c>
      <c r="N74" s="4">
        <f t="shared" si="11"/>
        <v>0</v>
      </c>
      <c r="O74" s="4">
        <f t="shared" si="12"/>
        <v>0</v>
      </c>
    </row>
    <row r="75" spans="1:15" ht="15">
      <c r="A75" s="3" t="s">
        <v>57</v>
      </c>
      <c r="B75" s="3" t="s">
        <v>58</v>
      </c>
      <c r="C75" s="4">
        <v>2</v>
      </c>
      <c r="D75" s="4">
        <v>3</v>
      </c>
      <c r="E75" s="4">
        <v>2</v>
      </c>
      <c r="F75" s="4">
        <v>3</v>
      </c>
      <c r="G75" s="4">
        <v>0</v>
      </c>
      <c r="H75" s="4">
        <v>0</v>
      </c>
      <c r="I75" s="4">
        <v>4</v>
      </c>
      <c r="J75" s="4">
        <v>0</v>
      </c>
      <c r="K75" s="4">
        <v>2</v>
      </c>
      <c r="L75" s="4">
        <v>0</v>
      </c>
      <c r="M75" s="4">
        <f t="shared" si="10"/>
        <v>10</v>
      </c>
      <c r="N75" s="4">
        <f t="shared" si="11"/>
        <v>6</v>
      </c>
      <c r="O75" s="4">
        <f t="shared" si="12"/>
        <v>16</v>
      </c>
    </row>
    <row r="76" spans="1:15" ht="15">
      <c r="A76" s="3" t="s">
        <v>59</v>
      </c>
      <c r="B76" s="3" t="s">
        <v>60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f t="shared" si="10"/>
        <v>0</v>
      </c>
      <c r="N76" s="4">
        <f t="shared" si="11"/>
        <v>0</v>
      </c>
      <c r="O76" s="4">
        <f t="shared" si="12"/>
        <v>0</v>
      </c>
    </row>
    <row r="77" spans="1:15" ht="15">
      <c r="A77" s="3" t="s">
        <v>61</v>
      </c>
      <c r="B77" s="3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f t="shared" si="10"/>
        <v>0</v>
      </c>
      <c r="N77" s="4">
        <f t="shared" si="11"/>
        <v>0</v>
      </c>
      <c r="O77" s="4">
        <f t="shared" si="12"/>
        <v>0</v>
      </c>
    </row>
    <row r="78" spans="1:15" ht="15">
      <c r="A78" s="3" t="s">
        <v>63</v>
      </c>
      <c r="B78" s="3" t="s">
        <v>64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f t="shared" si="10"/>
        <v>0</v>
      </c>
      <c r="N78" s="4">
        <f t="shared" si="11"/>
        <v>0</v>
      </c>
      <c r="O78" s="4">
        <f t="shared" si="12"/>
        <v>0</v>
      </c>
    </row>
    <row r="79" spans="1:15" ht="15">
      <c r="A79" s="3" t="s">
        <v>65</v>
      </c>
      <c r="B79" s="3" t="s">
        <v>66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f t="shared" si="10"/>
        <v>0</v>
      </c>
      <c r="N79" s="4">
        <f t="shared" si="11"/>
        <v>0</v>
      </c>
      <c r="O79" s="4">
        <f t="shared" si="12"/>
        <v>0</v>
      </c>
    </row>
    <row r="80" spans="1:15" ht="15">
      <c r="A80" s="3" t="s">
        <v>67</v>
      </c>
      <c r="B80" s="3" t="s">
        <v>68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f aca="true" t="shared" si="13" ref="M80:M91">C80+D80+E80+F80+G80</f>
        <v>0</v>
      </c>
      <c r="N80" s="4">
        <f aca="true" t="shared" si="14" ref="N80:N91">I80+J80+K80+L80</f>
        <v>0</v>
      </c>
      <c r="O80" s="4">
        <f aca="true" t="shared" si="15" ref="O80:O91">SUM(M80:N80)</f>
        <v>0</v>
      </c>
    </row>
    <row r="81" spans="1:15" ht="15">
      <c r="A81" s="3" t="s">
        <v>69</v>
      </c>
      <c r="B81" s="3" t="s">
        <v>70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f t="shared" si="13"/>
        <v>0</v>
      </c>
      <c r="N81" s="4">
        <f t="shared" si="14"/>
        <v>0</v>
      </c>
      <c r="O81" s="4">
        <f t="shared" si="15"/>
        <v>0</v>
      </c>
    </row>
    <row r="82" spans="1:15" ht="15">
      <c r="A82" s="3" t="s">
        <v>71</v>
      </c>
      <c r="B82" s="3" t="s">
        <v>72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f t="shared" si="13"/>
        <v>0</v>
      </c>
      <c r="N82" s="4">
        <f t="shared" si="14"/>
        <v>0</v>
      </c>
      <c r="O82" s="4">
        <f t="shared" si="15"/>
        <v>0</v>
      </c>
    </row>
    <row r="83" spans="1:15" ht="15">
      <c r="A83" s="3" t="s">
        <v>73</v>
      </c>
      <c r="B83" s="3" t="s">
        <v>74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f t="shared" si="13"/>
        <v>0</v>
      </c>
      <c r="N83" s="4">
        <f t="shared" si="14"/>
        <v>0</v>
      </c>
      <c r="O83" s="4">
        <f t="shared" si="15"/>
        <v>0</v>
      </c>
    </row>
    <row r="84" spans="1:15" ht="15">
      <c r="A84" s="3" t="s">
        <v>75</v>
      </c>
      <c r="B84" s="3" t="s">
        <v>76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f t="shared" si="13"/>
        <v>0</v>
      </c>
      <c r="N84" s="4">
        <f t="shared" si="14"/>
        <v>0</v>
      </c>
      <c r="O84" s="4">
        <f t="shared" si="15"/>
        <v>0</v>
      </c>
    </row>
    <row r="85" spans="1:15" ht="15">
      <c r="A85" s="3" t="s">
        <v>77</v>
      </c>
      <c r="B85" s="3" t="s">
        <v>78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f t="shared" si="13"/>
        <v>0</v>
      </c>
      <c r="N85" s="4">
        <f t="shared" si="14"/>
        <v>0</v>
      </c>
      <c r="O85" s="4">
        <f t="shared" si="15"/>
        <v>0</v>
      </c>
    </row>
    <row r="86" spans="1:15" ht="15">
      <c r="A86" s="3" t="s">
        <v>79</v>
      </c>
      <c r="B86" s="3" t="s">
        <v>80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f t="shared" si="13"/>
        <v>0</v>
      </c>
      <c r="N86" s="4">
        <f t="shared" si="14"/>
        <v>0</v>
      </c>
      <c r="O86" s="4">
        <f t="shared" si="15"/>
        <v>0</v>
      </c>
    </row>
    <row r="87" spans="1:15" ht="15">
      <c r="A87" s="3" t="s">
        <v>81</v>
      </c>
      <c r="B87" s="3" t="s">
        <v>82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f t="shared" si="13"/>
        <v>0</v>
      </c>
      <c r="N87" s="4">
        <f t="shared" si="14"/>
        <v>0</v>
      </c>
      <c r="O87" s="4">
        <f t="shared" si="15"/>
        <v>0</v>
      </c>
    </row>
    <row r="88" spans="1:15" ht="15">
      <c r="A88" s="3" t="s">
        <v>83</v>
      </c>
      <c r="B88" s="3" t="s">
        <v>84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f t="shared" si="13"/>
        <v>0</v>
      </c>
      <c r="N88" s="4">
        <f t="shared" si="14"/>
        <v>0</v>
      </c>
      <c r="O88" s="4">
        <f t="shared" si="15"/>
        <v>0</v>
      </c>
    </row>
    <row r="89" spans="1:15" ht="15">
      <c r="A89" s="3" t="s">
        <v>85</v>
      </c>
      <c r="B89" s="3" t="s">
        <v>86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>
        <f t="shared" si="13"/>
        <v>0</v>
      </c>
      <c r="N89" s="4">
        <f t="shared" si="14"/>
        <v>0</v>
      </c>
      <c r="O89" s="4">
        <f t="shared" si="15"/>
        <v>0</v>
      </c>
    </row>
    <row r="90" spans="1:15" ht="15">
      <c r="A90" s="3" t="s">
        <v>87</v>
      </c>
      <c r="B90" s="3" t="s">
        <v>88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f t="shared" si="13"/>
        <v>0</v>
      </c>
      <c r="N90" s="4">
        <f t="shared" si="14"/>
        <v>0</v>
      </c>
      <c r="O90" s="4">
        <f t="shared" si="15"/>
        <v>0</v>
      </c>
    </row>
    <row r="91" spans="1:15" ht="15">
      <c r="A91" s="3" t="s">
        <v>89</v>
      </c>
      <c r="B91" s="3" t="s">
        <v>90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f t="shared" si="13"/>
        <v>0</v>
      </c>
      <c r="N91" s="4">
        <f t="shared" si="14"/>
        <v>0</v>
      </c>
      <c r="O91" s="4">
        <f t="shared" si="15"/>
        <v>0</v>
      </c>
    </row>
    <row r="92" spans="1:15" ht="15">
      <c r="A92" s="3" t="s">
        <v>15</v>
      </c>
      <c r="B92" s="3" t="s">
        <v>16</v>
      </c>
      <c r="C92" s="4">
        <f aca="true" t="shared" si="16" ref="C92:O92">SUM(C55:C91)</f>
        <v>2</v>
      </c>
      <c r="D92" s="4">
        <f t="shared" si="16"/>
        <v>3</v>
      </c>
      <c r="E92" s="4">
        <f t="shared" si="16"/>
        <v>5</v>
      </c>
      <c r="F92" s="4">
        <f t="shared" si="16"/>
        <v>3</v>
      </c>
      <c r="G92" s="4">
        <f t="shared" si="16"/>
        <v>8</v>
      </c>
      <c r="H92" s="4">
        <f t="shared" si="16"/>
        <v>0</v>
      </c>
      <c r="I92" s="4">
        <f t="shared" si="16"/>
        <v>4</v>
      </c>
      <c r="J92" s="4">
        <f t="shared" si="16"/>
        <v>0</v>
      </c>
      <c r="K92" s="4">
        <f t="shared" si="16"/>
        <v>3</v>
      </c>
      <c r="L92" s="4">
        <f t="shared" si="16"/>
        <v>7</v>
      </c>
      <c r="M92" s="4">
        <f t="shared" si="16"/>
        <v>21</v>
      </c>
      <c r="N92" s="4">
        <f t="shared" si="16"/>
        <v>14</v>
      </c>
      <c r="O92" s="4">
        <f t="shared" si="16"/>
        <v>35</v>
      </c>
    </row>
    <row r="97" spans="1:16" s="1" customFormat="1" ht="15">
      <c r="A97" s="2" t="s">
        <v>0</v>
      </c>
      <c r="B97" s="2" t="s">
        <v>1</v>
      </c>
      <c r="C97" s="2" t="s">
        <v>2</v>
      </c>
      <c r="D97" s="2" t="s">
        <v>3</v>
      </c>
      <c r="E97" s="2" t="s">
        <v>4</v>
      </c>
      <c r="F97" s="2" t="s">
        <v>5</v>
      </c>
      <c r="G97" s="2" t="s">
        <v>6</v>
      </c>
      <c r="H97" s="2" t="s">
        <v>7</v>
      </c>
      <c r="I97" s="2" t="s">
        <v>8</v>
      </c>
      <c r="J97" s="2" t="s">
        <v>9</v>
      </c>
      <c r="K97" s="2" t="s">
        <v>10</v>
      </c>
      <c r="L97" s="2" t="s">
        <v>11</v>
      </c>
      <c r="M97" s="2" t="s">
        <v>12</v>
      </c>
      <c r="N97" s="2" t="s">
        <v>13</v>
      </c>
      <c r="O97" s="2" t="s">
        <v>14</v>
      </c>
      <c r="P97" s="5" t="s">
        <v>91</v>
      </c>
    </row>
    <row r="98" spans="1:16" ht="15">
      <c r="A98" s="3" t="s">
        <v>25</v>
      </c>
      <c r="B98" s="3" t="s">
        <v>26</v>
      </c>
      <c r="C98" s="4">
        <v>142</v>
      </c>
      <c r="D98" s="4">
        <v>693</v>
      </c>
      <c r="E98" s="4">
        <v>328</v>
      </c>
      <c r="F98" s="4">
        <v>69</v>
      </c>
      <c r="G98" s="4">
        <v>355</v>
      </c>
      <c r="H98" s="4">
        <v>110</v>
      </c>
      <c r="I98" s="4">
        <v>432</v>
      </c>
      <c r="J98" s="4">
        <v>178</v>
      </c>
      <c r="K98" s="4">
        <v>13</v>
      </c>
      <c r="L98" s="4">
        <v>123</v>
      </c>
      <c r="M98" s="4">
        <v>1587</v>
      </c>
      <c r="N98" s="4">
        <v>856</v>
      </c>
      <c r="O98" s="4">
        <v>2443</v>
      </c>
      <c r="P98">
        <f>D98+E98+I98+J98</f>
        <v>1631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Kvifte Kjell (Bravida)</cp:lastModifiedBy>
  <dcterms:created xsi:type="dcterms:W3CDTF">2011-05-31T20:30:48Z</dcterms:created>
  <dcterms:modified xsi:type="dcterms:W3CDTF">2011-08-24T07:45:56Z</dcterms:modified>
  <cp:category/>
  <cp:version/>
  <cp:contentType/>
  <cp:contentStatus/>
</cp:coreProperties>
</file>